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itionsofpa-my.sharepoint.com/personal/tracy_s_transitionsofpa_org/Documents/Desktop/"/>
    </mc:Choice>
  </mc:AlternateContent>
  <xr:revisionPtr revIDLastSave="0" documentId="8_{A6B0495F-2D74-48FC-A6CB-C2825BE6CDB4}" xr6:coauthVersionLast="47" xr6:coauthVersionMax="47" xr10:uidLastSave="{00000000-0000-0000-0000-000000000000}"/>
  <bookViews>
    <workbookView xWindow="5940" yWindow="600" windowWidth="21600" windowHeight="11385" xr2:uid="{BEAEAA33-9112-4B67-923E-04C69A389E9D}"/>
  </bookViews>
  <sheets>
    <sheet name="Balance Sheet Prev Yr 07.30.22" sheetId="1" r:id="rId1"/>
    <sheet name="AR Aging 07.31.2022" sheetId="2" r:id="rId2"/>
    <sheet name="BudgetvsActual 07.30.2022" sheetId="3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'AR Aging 07.31.2022'!$A:$C,'AR Aging 07.31.2022'!$1:$1</definedName>
    <definedName name="_xlnm.Print_Titles" localSheetId="0">'Balance Sheet Prev Yr 07.30.22'!$A:$F,'Balance Sheet Prev Yr 07.30.22'!$1:$2</definedName>
    <definedName name="_xlnm.Print_Titles" localSheetId="2">'BudgetvsActual 07.30.2022'!$A:$H,'BudgetvsActual 07.30.2022'!$1:$2</definedName>
    <definedName name="QB_COLUMN_290" localSheetId="2" hidden="1">'BudgetvsActual 07.30.2022'!$Q$1</definedName>
    <definedName name="QB_COLUMN_59200" localSheetId="0" hidden="1">'Balance Sheet Prev Yr 07.30.22'!$G$2</definedName>
    <definedName name="QB_COLUMN_59201" localSheetId="2" hidden="1">'BudgetvsActual 07.30.2022'!$I$2</definedName>
    <definedName name="QB_COLUMN_59202" localSheetId="2" hidden="1">'BudgetvsActual 07.30.2022'!$Q$2</definedName>
    <definedName name="QB_COLUMN_59300" localSheetId="2" hidden="1">'BudgetvsActual 07.30.2022'!$Y$2</definedName>
    <definedName name="QB_COLUMN_61210" localSheetId="0" hidden="1">'Balance Sheet Prev Yr 07.30.22'!$I$2</definedName>
    <definedName name="QB_COLUMN_63620" localSheetId="0" hidden="1">'Balance Sheet Prev Yr 07.30.22'!$K$2</definedName>
    <definedName name="QB_COLUMN_63620" localSheetId="2" hidden="1">'BudgetvsActual 07.30.2022'!$AC$2</definedName>
    <definedName name="QB_COLUMN_63621" localSheetId="2" hidden="1">'BudgetvsActual 07.30.2022'!$M$2</definedName>
    <definedName name="QB_COLUMN_63622" localSheetId="2" hidden="1">'BudgetvsActual 07.30.2022'!$U$2</definedName>
    <definedName name="QB_COLUMN_64430" localSheetId="2" hidden="1">'BudgetvsActual 07.30.2022'!$AE$2</definedName>
    <definedName name="QB_COLUMN_64431" localSheetId="2" hidden="1">'BudgetvsActual 07.30.2022'!$O$2</definedName>
    <definedName name="QB_COLUMN_64432" localSheetId="2" hidden="1">'BudgetvsActual 07.30.2022'!$W$2</definedName>
    <definedName name="QB_COLUMN_64830" localSheetId="0" hidden="1">'Balance Sheet Prev Yr 07.30.22'!$M$2</definedName>
    <definedName name="QB_COLUMN_76211" localSheetId="2" hidden="1">'BudgetvsActual 07.30.2022'!$K$2</definedName>
    <definedName name="QB_COLUMN_76212" localSheetId="2" hidden="1">'BudgetvsActual 07.30.2022'!$S$2</definedName>
    <definedName name="QB_COLUMN_76310" localSheetId="2" hidden="1">'BudgetvsActual 07.30.2022'!$AA$2</definedName>
    <definedName name="QB_COLUMN_7721" localSheetId="1" hidden="1">'AR Aging 07.31.2022'!$D$1</definedName>
    <definedName name="QB_COLUMN_7722" localSheetId="1" hidden="1">'AR Aging 07.31.2022'!$F$1</definedName>
    <definedName name="QB_COLUMN_7723" localSheetId="1" hidden="1">'AR Aging 07.31.2022'!$H$1</definedName>
    <definedName name="QB_COLUMN_7724" localSheetId="1" hidden="1">'AR Aging 07.31.2022'!$J$1</definedName>
    <definedName name="QB_COLUMN_7725" localSheetId="1" hidden="1">'AR Aging 07.31.2022'!$L$1</definedName>
    <definedName name="QB_COLUMN_8030" localSheetId="1" hidden="1">'AR Aging 07.31.2022'!$N$1</definedName>
    <definedName name="QB_DATA_0" localSheetId="1" hidden="1">'AR Aging 07.31.2022'!$2:$2,'AR Aging 07.31.2022'!#REF!,'AR Aging 07.31.2022'!$3:$3,'AR Aging 07.31.2022'!$4:$4,'AR Aging 07.31.2022'!$5:$5,'AR Aging 07.31.2022'!$6:$6,'AR Aging 07.31.2022'!$7:$7,'AR Aging 07.31.2022'!$8:$8,'AR Aging 07.31.2022'!$9:$9,'AR Aging 07.31.2022'!#REF!,'AR Aging 07.31.2022'!#REF!,'AR Aging 07.31.2022'!$10:$10,'AR Aging 07.31.2022'!#REF!,'AR Aging 07.31.2022'!$12:$12,'AR Aging 07.31.2022'!$13:$13,'AR Aging 07.31.2022'!$16:$16</definedName>
    <definedName name="QB_DATA_0" localSheetId="0" hidden="1">'Balance Sheet Prev Yr 07.30.22'!$6:$6,'Balance Sheet Prev Yr 07.30.22'!$7:$7,'Balance Sheet Prev Yr 07.30.22'!$8:$8,'Balance Sheet Prev Yr 07.30.22'!$9:$9,'Balance Sheet Prev Yr 07.30.22'!$10:$10,'Balance Sheet Prev Yr 07.30.22'!$11:$11,'Balance Sheet Prev Yr 07.30.22'!$12:$12,'Balance Sheet Prev Yr 07.30.22'!$15:$15,'Balance Sheet Prev Yr 07.30.22'!$18:$18,'Balance Sheet Prev Yr 07.30.22'!$19:$19,'Balance Sheet Prev Yr 07.30.22'!$20:$20,'Balance Sheet Prev Yr 07.30.22'!$25:$25,'Balance Sheet Prev Yr 07.30.22'!$26:$26,'Balance Sheet Prev Yr 07.30.22'!$27:$27,'Balance Sheet Prev Yr 07.30.22'!$28:$28,'Balance Sheet Prev Yr 07.30.22'!$29:$29</definedName>
    <definedName name="QB_DATA_0" localSheetId="2" hidden="1">'BudgetvsActual 07.30.2022'!$5:$5,'BudgetvsActual 07.30.2022'!$6:$6,'BudgetvsActual 07.30.2022'!$7:$7,'BudgetvsActual 07.30.2022'!$8:$8,'BudgetvsActual 07.30.2022'!$9:$9,'BudgetvsActual 07.30.2022'!$10:$10,'BudgetvsActual 07.30.2022'!$12:$12,'BudgetvsActual 07.30.2022'!$13:$13,'BudgetvsActual 07.30.2022'!$16:$16,'BudgetvsActual 07.30.2022'!$17:$17,'BudgetvsActual 07.30.2022'!$18:$18,'BudgetvsActual 07.30.2022'!$19:$19,'BudgetvsActual 07.30.2022'!$20:$20,'BudgetvsActual 07.30.2022'!$21:$21,'BudgetvsActual 07.30.2022'!$24:$24,'BudgetvsActual 07.30.2022'!$25:$25</definedName>
    <definedName name="QB_DATA_1" localSheetId="1" hidden="1">'AR Aging 07.31.2022'!$17:$17,'AR Aging 07.31.2022'!$19:$19,'AR Aging 07.31.2022'!$21:$21,'AR Aging 07.31.2022'!$23:$23,'AR Aging 07.31.2022'!$24:$24,'AR Aging 07.31.2022'!$25:$25,'AR Aging 07.31.2022'!$27:$27,'AR Aging 07.31.2022'!#REF!,'AR Aging 07.31.2022'!$29:$29</definedName>
    <definedName name="QB_DATA_1" localSheetId="0" hidden="1">'Balance Sheet Prev Yr 07.30.22'!$30:$30,'Balance Sheet Prev Yr 07.30.22'!$31:$31,'Balance Sheet Prev Yr 07.30.22'!$32:$32,'Balance Sheet Prev Yr 07.30.22'!$33:$33,'Balance Sheet Prev Yr 07.30.22'!$34:$34,'Balance Sheet Prev Yr 07.30.22'!$35:$35,'Balance Sheet Prev Yr 07.30.22'!$36:$36,'Balance Sheet Prev Yr 07.30.22'!$37:$37,'Balance Sheet Prev Yr 07.30.22'!$38:$38,'Balance Sheet Prev Yr 07.30.22'!$39:$39,'Balance Sheet Prev Yr 07.30.22'!$40:$40,'Balance Sheet Prev Yr 07.30.22'!$41:$41,'Balance Sheet Prev Yr 07.30.22'!$42:$42,'Balance Sheet Prev Yr 07.30.22'!$43:$43,'Balance Sheet Prev Yr 07.30.22'!$44:$44,'Balance Sheet Prev Yr 07.30.22'!$45:$45</definedName>
    <definedName name="QB_DATA_1" localSheetId="2" hidden="1">'BudgetvsActual 07.30.2022'!$26:$26,'BudgetvsActual 07.30.2022'!$27:$27,'BudgetvsActual 07.30.2022'!$28:$28,'BudgetvsActual 07.30.2022'!$29:$29,'BudgetvsActual 07.30.2022'!$30:$30,'BudgetvsActual 07.30.2022'!$31:$31,'BudgetvsActual 07.30.2022'!$32:$32,'BudgetvsActual 07.30.2022'!$33:$33,'BudgetvsActual 07.30.2022'!$34:$34,'BudgetvsActual 07.30.2022'!$36:$36,'BudgetvsActual 07.30.2022'!$37:$37,'BudgetvsActual 07.30.2022'!$38:$38,'BudgetvsActual 07.30.2022'!$40:$40,'BudgetvsActual 07.30.2022'!$41:$41,'BudgetvsActual 07.30.2022'!$42:$42,'BudgetvsActual 07.30.2022'!$43:$43</definedName>
    <definedName name="QB_DATA_10" localSheetId="2" hidden="1">'BudgetvsActual 07.30.2022'!$194:$194,'BudgetvsActual 07.30.2022'!$195:$195,'BudgetvsActual 07.30.2022'!$198:$198,'BudgetvsActual 07.30.2022'!$199:$199,'BudgetvsActual 07.30.2022'!$200:$200,'BudgetvsActual 07.30.2022'!$203:$203,'BudgetvsActual 07.30.2022'!$204:$204,'BudgetvsActual 07.30.2022'!$205:$205,'BudgetvsActual 07.30.2022'!$206:$206,'BudgetvsActual 07.30.2022'!$210:$210,'BudgetvsActual 07.30.2022'!$214:$214,'BudgetvsActual 07.30.2022'!$215:$215,'BudgetvsActual 07.30.2022'!$216:$216,'BudgetvsActual 07.30.2022'!$217:$217,'BudgetvsActual 07.30.2022'!$218:$218,'BudgetvsActual 07.30.2022'!$220:$220</definedName>
    <definedName name="QB_DATA_11" localSheetId="2" hidden="1">'BudgetvsActual 07.30.2022'!$221:$221,'BudgetvsActual 07.30.2022'!$222:$222,'BudgetvsActual 07.30.2022'!$223:$223,'BudgetvsActual 07.30.2022'!$224:$224,'BudgetvsActual 07.30.2022'!$225:$225,'BudgetvsActual 07.30.2022'!$226:$226,'BudgetvsActual 07.30.2022'!$227:$227,'BudgetvsActual 07.30.2022'!$228:$228,'BudgetvsActual 07.30.2022'!$229:$229,'BudgetvsActual 07.30.2022'!$230:$230,'BudgetvsActual 07.30.2022'!$231:$231,'BudgetvsActual 07.30.2022'!$232:$232,'BudgetvsActual 07.30.2022'!$233:$233,'BudgetvsActual 07.30.2022'!$236:$236,'BudgetvsActual 07.30.2022'!$237:$237,'BudgetvsActual 07.30.2022'!$238:$238</definedName>
    <definedName name="QB_DATA_12" localSheetId="2" hidden="1">'BudgetvsActual 07.30.2022'!$240:$240,'BudgetvsActual 07.30.2022'!$241:$241,'BudgetvsActual 07.30.2022'!$242:$242,'BudgetvsActual 07.30.2022'!$243:$243,'BudgetvsActual 07.30.2022'!$245:$245,'BudgetvsActual 07.30.2022'!$246:$246,'BudgetvsActual 07.30.2022'!$247:$247,'BudgetvsActual 07.30.2022'!$248:$248,'BudgetvsActual 07.30.2022'!$249:$249,'BudgetvsActual 07.30.2022'!$250:$250,'BudgetvsActual 07.30.2022'!$251:$251,'BudgetvsActual 07.30.2022'!$252:$252,'BudgetvsActual 07.30.2022'!$253:$253,'BudgetvsActual 07.30.2022'!$254:$254,'BudgetvsActual 07.30.2022'!$255:$255,'BudgetvsActual 07.30.2022'!$256:$256</definedName>
    <definedName name="QB_DATA_13" localSheetId="2" hidden="1">'BudgetvsActual 07.30.2022'!$257:$257,'BudgetvsActual 07.30.2022'!$258:$258,'BudgetvsActual 07.30.2022'!$259:$259,'BudgetvsActual 07.30.2022'!$260:$260,'BudgetvsActual 07.30.2022'!$261:$261,'BudgetvsActual 07.30.2022'!$262:$262,'BudgetvsActual 07.30.2022'!$263:$263,'BudgetvsActual 07.30.2022'!$264:$264,'BudgetvsActual 07.30.2022'!$267:$267,'BudgetvsActual 07.30.2022'!$268:$268,'BudgetvsActual 07.30.2022'!$269:$269,'BudgetvsActual 07.30.2022'!$270:$270,'BudgetvsActual 07.30.2022'!$271:$271,'BudgetvsActual 07.30.2022'!$272:$272,'BudgetvsActual 07.30.2022'!$273:$273,'BudgetvsActual 07.30.2022'!$274:$274</definedName>
    <definedName name="QB_DATA_14" localSheetId="2" hidden="1">'BudgetvsActual 07.30.2022'!$275:$275,'BudgetvsActual 07.30.2022'!$276:$276,'BudgetvsActual 07.30.2022'!$277:$277,'BudgetvsActual 07.30.2022'!$279:$279,'BudgetvsActual 07.30.2022'!$280:$280,'BudgetvsActual 07.30.2022'!$281:$281,'BudgetvsActual 07.30.2022'!$282:$282,'BudgetvsActual 07.30.2022'!$283:$283,'BudgetvsActual 07.30.2022'!$284:$284,'BudgetvsActual 07.30.2022'!$285:$285,'BudgetvsActual 07.30.2022'!$287:$287,'BudgetvsActual 07.30.2022'!$288:$288,'BudgetvsActual 07.30.2022'!$289:$289,'BudgetvsActual 07.30.2022'!$290:$290,'BudgetvsActual 07.30.2022'!$291:$291,'BudgetvsActual 07.30.2022'!$292:$292</definedName>
    <definedName name="QB_DATA_15" localSheetId="2" hidden="1">'BudgetvsActual 07.30.2022'!$293:$293,'BudgetvsActual 07.30.2022'!$294:$294,'BudgetvsActual 07.30.2022'!$295:$295,'BudgetvsActual 07.30.2022'!$298:$298,'BudgetvsActual 07.30.2022'!$299:$299,'BudgetvsActual 07.30.2022'!$300:$300,'BudgetvsActual 07.30.2022'!$301:$301,'BudgetvsActual 07.30.2022'!$302:$302,'BudgetvsActual 07.30.2022'!$303:$303,'BudgetvsActual 07.30.2022'!$304:$304,'BudgetvsActual 07.30.2022'!$305:$305,'BudgetvsActual 07.30.2022'!$306:$306,'BudgetvsActual 07.30.2022'!$307:$307,'BudgetvsActual 07.30.2022'!$308:$308,'BudgetvsActual 07.30.2022'!$309:$309,'BudgetvsActual 07.30.2022'!$312:$312</definedName>
    <definedName name="QB_DATA_16" localSheetId="2" hidden="1">'BudgetvsActual 07.30.2022'!$313:$313,'BudgetvsActual 07.30.2022'!$316:$316,'BudgetvsActual 07.30.2022'!$317:$317,'BudgetvsActual 07.30.2022'!$318:$318,'BudgetvsActual 07.30.2022'!$319:$319,'BudgetvsActual 07.30.2022'!$320:$320,'BudgetvsActual 07.30.2022'!$321:$321,'BudgetvsActual 07.30.2022'!$322:$322,'BudgetvsActual 07.30.2022'!$323:$323,'BudgetvsActual 07.30.2022'!$324:$324,'BudgetvsActual 07.30.2022'!$325:$325,'BudgetvsActual 07.30.2022'!$326:$326,'BudgetvsActual 07.30.2022'!$327:$327,'BudgetvsActual 07.30.2022'!$328:$328,'BudgetvsActual 07.30.2022'!$329:$329,'BudgetvsActual 07.30.2022'!$330:$330</definedName>
    <definedName name="QB_DATA_17" localSheetId="2" hidden="1">'BudgetvsActual 07.30.2022'!$331:$331,'BudgetvsActual 07.30.2022'!$332:$332,'BudgetvsActual 07.30.2022'!$333:$333,'BudgetvsActual 07.30.2022'!$334:$334,'BudgetvsActual 07.30.2022'!$337:$337,'BudgetvsActual 07.30.2022'!$338:$338,'BudgetvsActual 07.30.2022'!$339:$339,'BudgetvsActual 07.30.2022'!$340:$340,'BudgetvsActual 07.30.2022'!$341:$341,'BudgetvsActual 07.30.2022'!$342:$342,'BudgetvsActual 07.30.2022'!$343:$343,'BudgetvsActual 07.30.2022'!$345:$345,'BudgetvsActual 07.30.2022'!$346:$346,'BudgetvsActual 07.30.2022'!$348:$348,'BudgetvsActual 07.30.2022'!$349:$349,'BudgetvsActual 07.30.2022'!$350:$350</definedName>
    <definedName name="QB_DATA_18" localSheetId="2" hidden="1">'BudgetvsActual 07.30.2022'!$353:$353,'BudgetvsActual 07.30.2022'!$354:$354,'BudgetvsActual 07.30.2022'!$355:$355,'BudgetvsActual 07.30.2022'!$356:$356,'BudgetvsActual 07.30.2022'!$357:$357,'BudgetvsActual 07.30.2022'!$358:$358,'BudgetvsActual 07.30.2022'!$359:$359,'BudgetvsActual 07.30.2022'!$360:$360,'BudgetvsActual 07.30.2022'!$361:$361,'BudgetvsActual 07.30.2022'!$362:$362,'BudgetvsActual 07.30.2022'!$363:$363,'BudgetvsActual 07.30.2022'!$364:$364,'BudgetvsActual 07.30.2022'!$365:$365,'BudgetvsActual 07.30.2022'!$366:$366,'BudgetvsActual 07.30.2022'!$367:$367,'BudgetvsActual 07.30.2022'!$368:$368</definedName>
    <definedName name="QB_DATA_19" localSheetId="2" hidden="1">'BudgetvsActual 07.30.2022'!$371:$371,'BudgetvsActual 07.30.2022'!$372:$372,'BudgetvsActual 07.30.2022'!$373:$373,'BudgetvsActual 07.30.2022'!$374:$374,'BudgetvsActual 07.30.2022'!$375:$375,'BudgetvsActual 07.30.2022'!$376:$376,'BudgetvsActual 07.30.2022'!$377:$377,'BudgetvsActual 07.30.2022'!$380:$380,'BudgetvsActual 07.30.2022'!$381:$381,'BudgetvsActual 07.30.2022'!$382:$382,'BudgetvsActual 07.30.2022'!$383:$383,'BudgetvsActual 07.30.2022'!$384:$384,'BudgetvsActual 07.30.2022'!$385:$385,'BudgetvsActual 07.30.2022'!$386:$386,'BudgetvsActual 07.30.2022'!$387:$387,'BudgetvsActual 07.30.2022'!$388:$388</definedName>
    <definedName name="QB_DATA_2" localSheetId="0" hidden="1">'Balance Sheet Prev Yr 07.30.22'!$46:$46,'Balance Sheet Prev Yr 07.30.22'!$47:$47,'Balance Sheet Prev Yr 07.30.22'!$50:$50,'Balance Sheet Prev Yr 07.30.22'!$51:$51,'Balance Sheet Prev Yr 07.30.22'!$52:$52,'Balance Sheet Prev Yr 07.30.22'!$53:$53,'Balance Sheet Prev Yr 07.30.22'!$54:$54,'Balance Sheet Prev Yr 07.30.22'!$55:$55,'Balance Sheet Prev Yr 07.30.22'!$56:$56,'Balance Sheet Prev Yr 07.30.22'!$60:$60,'Balance Sheet Prev Yr 07.30.22'!$67:$67,'Balance Sheet Prev Yr 07.30.22'!$71:$71,'Balance Sheet Prev Yr 07.30.22'!$72:$72,'Balance Sheet Prev Yr 07.30.22'!$73:$73,'Balance Sheet Prev Yr 07.30.22'!$74:$74,'Balance Sheet Prev Yr 07.30.22'!$75:$75</definedName>
    <definedName name="QB_DATA_2" localSheetId="2" hidden="1">'BudgetvsActual 07.30.2022'!$44:$44,'BudgetvsActual 07.30.2022'!$45:$45,'BudgetvsActual 07.30.2022'!$48:$48,'BudgetvsActual 07.30.2022'!$49:$49,'BudgetvsActual 07.30.2022'!$50:$50,'BudgetvsActual 07.30.2022'!$51:$51,'BudgetvsActual 07.30.2022'!$52:$52,'BudgetvsActual 07.30.2022'!$53:$53,'BudgetvsActual 07.30.2022'!$56:$56,'BudgetvsActual 07.30.2022'!$57:$57,'BudgetvsActual 07.30.2022'!$58:$58,'BudgetvsActual 07.30.2022'!$59:$59,'BudgetvsActual 07.30.2022'!$60:$60,'BudgetvsActual 07.30.2022'!$62:$62,'BudgetvsActual 07.30.2022'!$63:$63,'BudgetvsActual 07.30.2022'!$64:$64</definedName>
    <definedName name="QB_DATA_20" localSheetId="2" hidden="1">'BudgetvsActual 07.30.2022'!$389:$389,'BudgetvsActual 07.30.2022'!$391:$391,'BudgetvsActual 07.30.2022'!$392:$392,'BudgetvsActual 07.30.2022'!$393:$393,'BudgetvsActual 07.30.2022'!$394:$394,'BudgetvsActual 07.30.2022'!$400:$400,'BudgetvsActual 07.30.2022'!$401:$401,'BudgetvsActual 07.30.2022'!$402:$402,'BudgetvsActual 07.30.2022'!$407:$407,'BudgetvsActual 07.30.2022'!$408:$408,'BudgetvsActual 07.30.2022'!$409:$409,'BudgetvsActual 07.30.2022'!$410:$410,'BudgetvsActual 07.30.2022'!$411:$411,'BudgetvsActual 07.30.2022'!$413:$413,'BudgetvsActual 07.30.2022'!$414:$414,'BudgetvsActual 07.30.2022'!$415:$415</definedName>
    <definedName name="QB_DATA_3" localSheetId="0" hidden="1">'Balance Sheet Prev Yr 07.30.22'!$76:$76,'Balance Sheet Prev Yr 07.30.22'!$77:$77,'Balance Sheet Prev Yr 07.30.22'!$78:$78,'Balance Sheet Prev Yr 07.30.22'!$79:$79,'Balance Sheet Prev Yr 07.30.22'!$80:$80,'Balance Sheet Prev Yr 07.30.22'!$81:$81,'Balance Sheet Prev Yr 07.30.22'!$82:$82,'Balance Sheet Prev Yr 07.30.22'!$83:$83,'Balance Sheet Prev Yr 07.30.22'!$84:$84,'Balance Sheet Prev Yr 07.30.22'!$86:$86,'Balance Sheet Prev Yr 07.30.22'!$87:$87,'Balance Sheet Prev Yr 07.30.22'!$88:$88,'Balance Sheet Prev Yr 07.30.22'!$89:$89,'Balance Sheet Prev Yr 07.30.22'!$94:$94,'Balance Sheet Prev Yr 07.30.22'!$96:$96,'Balance Sheet Prev Yr 07.30.22'!$98:$98</definedName>
    <definedName name="QB_DATA_3" localSheetId="2" hidden="1">'BudgetvsActual 07.30.2022'!$65:$65,'BudgetvsActual 07.30.2022'!$66:$66,'BudgetvsActual 07.30.2022'!$67:$67,'BudgetvsActual 07.30.2022'!$69:$69,'BudgetvsActual 07.30.2022'!$70:$70,'BudgetvsActual 07.30.2022'!$71:$71,'BudgetvsActual 07.30.2022'!$74:$74,'BudgetvsActual 07.30.2022'!$75:$75,'BudgetvsActual 07.30.2022'!$76:$76,'BudgetvsActual 07.30.2022'!$77:$77,'BudgetvsActual 07.30.2022'!$78:$78,'BudgetvsActual 07.30.2022'!$79:$79,'BudgetvsActual 07.30.2022'!$80:$80,'BudgetvsActual 07.30.2022'!$81:$81,'BudgetvsActual 07.30.2022'!$82:$82,'BudgetvsActual 07.30.2022'!$83:$83</definedName>
    <definedName name="QB_DATA_4" localSheetId="2" hidden="1">'BudgetvsActual 07.30.2022'!$84:$84,'BudgetvsActual 07.30.2022'!$85:$85,'BudgetvsActual 07.30.2022'!$86:$86,'BudgetvsActual 07.30.2022'!$87:$87,'BudgetvsActual 07.30.2022'!$88:$88,'BudgetvsActual 07.30.2022'!$89:$89,'BudgetvsActual 07.30.2022'!$90:$90,'BudgetvsActual 07.30.2022'!$91:$91,'BudgetvsActual 07.30.2022'!$92:$92,'BudgetvsActual 07.30.2022'!$95:$95,'BudgetvsActual 07.30.2022'!$96:$96,'BudgetvsActual 07.30.2022'!$97:$97,'BudgetvsActual 07.30.2022'!$98:$98,'BudgetvsActual 07.30.2022'!$99:$99,'BudgetvsActual 07.30.2022'!$101:$101,'BudgetvsActual 07.30.2022'!$103:$103</definedName>
    <definedName name="QB_DATA_5" localSheetId="2" hidden="1">'BudgetvsActual 07.30.2022'!$104:$104,'BudgetvsActual 07.30.2022'!$105:$105,'BudgetvsActual 07.30.2022'!$106:$106,'BudgetvsActual 07.30.2022'!$107:$107,'BudgetvsActual 07.30.2022'!$108:$108,'BudgetvsActual 07.30.2022'!$109:$109,'BudgetvsActual 07.30.2022'!$110:$110,'BudgetvsActual 07.30.2022'!$111:$111,'BudgetvsActual 07.30.2022'!$113:$113,'BudgetvsActual 07.30.2022'!$114:$114,'BudgetvsActual 07.30.2022'!$115:$115,'BudgetvsActual 07.30.2022'!$116:$116,'BudgetvsActual 07.30.2022'!$117:$117,'BudgetvsActual 07.30.2022'!$118:$118,'BudgetvsActual 07.30.2022'!$120:$120,'BudgetvsActual 07.30.2022'!$121:$121</definedName>
    <definedName name="QB_DATA_6" localSheetId="2" hidden="1">'BudgetvsActual 07.30.2022'!$123:$123,'BudgetvsActual 07.30.2022'!$124:$124,'BudgetvsActual 07.30.2022'!$126:$126,'BudgetvsActual 07.30.2022'!$128:$128,'BudgetvsActual 07.30.2022'!$129:$129,'BudgetvsActual 07.30.2022'!$130:$130,'BudgetvsActual 07.30.2022'!$131:$131,'BudgetvsActual 07.30.2022'!$132:$132,'BudgetvsActual 07.30.2022'!$133:$133,'BudgetvsActual 07.30.2022'!$134:$134,'BudgetvsActual 07.30.2022'!$136:$136,'BudgetvsActual 07.30.2022'!$137:$137,'BudgetvsActual 07.30.2022'!$138:$138,'BudgetvsActual 07.30.2022'!$139:$139,'BudgetvsActual 07.30.2022'!$140:$140,'BudgetvsActual 07.30.2022'!$141:$141</definedName>
    <definedName name="QB_DATA_7" localSheetId="2" hidden="1">'BudgetvsActual 07.30.2022'!$142:$142,'BudgetvsActual 07.30.2022'!$143:$143,'BudgetvsActual 07.30.2022'!$144:$144,'BudgetvsActual 07.30.2022'!$145:$145,'BudgetvsActual 07.30.2022'!$146:$146,'BudgetvsActual 07.30.2022'!$147:$147,'BudgetvsActual 07.30.2022'!$148:$148,'BudgetvsActual 07.30.2022'!$149:$149,'BudgetvsActual 07.30.2022'!$150:$150,'BudgetvsActual 07.30.2022'!$151:$151,'BudgetvsActual 07.30.2022'!$153:$153,'BudgetvsActual 07.30.2022'!$154:$154,'BudgetvsActual 07.30.2022'!$156:$156,'BudgetvsActual 07.30.2022'!$157:$157,'BudgetvsActual 07.30.2022'!$158:$158,'BudgetvsActual 07.30.2022'!$159:$159</definedName>
    <definedName name="QB_DATA_8" localSheetId="2" hidden="1">'BudgetvsActual 07.30.2022'!$160:$160,'BudgetvsActual 07.30.2022'!$161:$161,'BudgetvsActual 07.30.2022'!$162:$162,'BudgetvsActual 07.30.2022'!$163:$163,'BudgetvsActual 07.30.2022'!$165:$165,'BudgetvsActual 07.30.2022'!$166:$166,'BudgetvsActual 07.30.2022'!$168:$168,'BudgetvsActual 07.30.2022'!$169:$169,'BudgetvsActual 07.30.2022'!$170:$170,'BudgetvsActual 07.30.2022'!$171:$171,'BudgetvsActual 07.30.2022'!$172:$172,'BudgetvsActual 07.30.2022'!$173:$173,'BudgetvsActual 07.30.2022'!$174:$174,'BudgetvsActual 07.30.2022'!$175:$175,'BudgetvsActual 07.30.2022'!$176:$176,'BudgetvsActual 07.30.2022'!$177:$177</definedName>
    <definedName name="QB_DATA_9" localSheetId="2" hidden="1">'BudgetvsActual 07.30.2022'!$178:$178,'BudgetvsActual 07.30.2022'!$179:$179,'BudgetvsActual 07.30.2022'!$180:$180,'BudgetvsActual 07.30.2022'!$181:$181,'BudgetvsActual 07.30.2022'!$182:$182,'BudgetvsActual 07.30.2022'!$183:$183,'BudgetvsActual 07.30.2022'!$184:$184,'BudgetvsActual 07.30.2022'!$185:$185,'BudgetvsActual 07.30.2022'!$186:$186,'BudgetvsActual 07.30.2022'!$187:$187,'BudgetvsActual 07.30.2022'!$188:$188,'BudgetvsActual 07.30.2022'!$189:$189,'BudgetvsActual 07.30.2022'!$190:$190,'BudgetvsActual 07.30.2022'!$191:$191,'BudgetvsActual 07.30.2022'!$192:$192,'BudgetvsActual 07.30.2022'!$193:$193</definedName>
    <definedName name="QB_FORMULA_0" localSheetId="1" hidden="1">'AR Aging 07.31.2022'!$N$2,'AR Aging 07.31.2022'!#REF!,'AR Aging 07.31.2022'!$N$3,'AR Aging 07.31.2022'!$N$4,'AR Aging 07.31.2022'!$N$5,'AR Aging 07.31.2022'!$N$6,'AR Aging 07.31.2022'!$N$7,'AR Aging 07.31.2022'!$N$8,'AR Aging 07.31.2022'!$N$9,'AR Aging 07.31.2022'!#REF!,'AR Aging 07.31.2022'!#REF!,'AR Aging 07.31.2022'!$N$10,'AR Aging 07.31.2022'!#REF!,'AR Aging 07.31.2022'!$N$12,'AR Aging 07.31.2022'!$N$13,'AR Aging 07.31.2022'!$D$14</definedName>
    <definedName name="QB_FORMULA_0" localSheetId="0" hidden="1">'Balance Sheet Prev Yr 07.30.22'!$K$6,'Balance Sheet Prev Yr 07.30.22'!$M$6,'Balance Sheet Prev Yr 07.30.22'!$K$7,'Balance Sheet Prev Yr 07.30.22'!$M$7,'Balance Sheet Prev Yr 07.30.22'!$K$8,'Balance Sheet Prev Yr 07.30.22'!$M$8,'Balance Sheet Prev Yr 07.30.22'!$K$9,'Balance Sheet Prev Yr 07.30.22'!$M$9,'Balance Sheet Prev Yr 07.30.22'!$K$10,'Balance Sheet Prev Yr 07.30.22'!$M$10,'Balance Sheet Prev Yr 07.30.22'!$K$11,'Balance Sheet Prev Yr 07.30.22'!$M$11,'Balance Sheet Prev Yr 07.30.22'!$K$12,'Balance Sheet Prev Yr 07.30.22'!$M$12,'Balance Sheet Prev Yr 07.30.22'!$G$13,'Balance Sheet Prev Yr 07.30.22'!$I$13</definedName>
    <definedName name="QB_FORMULA_0" localSheetId="2" hidden="1">'BudgetvsActual 07.30.2022'!$U$5,'BudgetvsActual 07.30.2022'!$W$5,'BudgetvsActual 07.30.2022'!$Y$5,'BudgetvsActual 07.30.2022'!$AA$5,'BudgetvsActual 07.30.2022'!$AC$5,'BudgetvsActual 07.30.2022'!$AE$5,'BudgetvsActual 07.30.2022'!$U$6,'BudgetvsActual 07.30.2022'!$W$6,'BudgetvsActual 07.30.2022'!$Y$6,'BudgetvsActual 07.30.2022'!$AA$6,'BudgetvsActual 07.30.2022'!$AC$6,'BudgetvsActual 07.30.2022'!$AE$6,'BudgetvsActual 07.30.2022'!$U$7,'BudgetvsActual 07.30.2022'!$W$7,'BudgetvsActual 07.30.2022'!$Y$7,'BudgetvsActual 07.30.2022'!$AA$7</definedName>
    <definedName name="QB_FORMULA_1" localSheetId="1" hidden="1">'AR Aging 07.31.2022'!$F$14,'AR Aging 07.31.2022'!$H$14,'AR Aging 07.31.2022'!$J$14,'AR Aging 07.31.2022'!$L$14,'AR Aging 07.31.2022'!$N$14,'AR Aging 07.31.2022'!$N$16,'AR Aging 07.31.2022'!$N$17,'AR Aging 07.31.2022'!$D$18,'AR Aging 07.31.2022'!$F$18,'AR Aging 07.31.2022'!$H$18,'AR Aging 07.31.2022'!$J$18,'AR Aging 07.31.2022'!$L$18,'AR Aging 07.31.2022'!$N$18,'AR Aging 07.31.2022'!$N$19,'AR Aging 07.31.2022'!$N$21,'AR Aging 07.31.2022'!$D$22</definedName>
    <definedName name="QB_FORMULA_1" localSheetId="0" hidden="1">'Balance Sheet Prev Yr 07.30.22'!$K$13,'Balance Sheet Prev Yr 07.30.22'!$M$13,'Balance Sheet Prev Yr 07.30.22'!$K$15,'Balance Sheet Prev Yr 07.30.22'!$M$15,'Balance Sheet Prev Yr 07.30.22'!$G$16,'Balance Sheet Prev Yr 07.30.22'!$I$16,'Balance Sheet Prev Yr 07.30.22'!$K$16,'Balance Sheet Prev Yr 07.30.22'!$M$16,'Balance Sheet Prev Yr 07.30.22'!$K$18,'Balance Sheet Prev Yr 07.30.22'!$M$18,'Balance Sheet Prev Yr 07.30.22'!$K$19,'Balance Sheet Prev Yr 07.30.22'!$M$19,'Balance Sheet Prev Yr 07.30.22'!$K$20,'Balance Sheet Prev Yr 07.30.22'!$M$20,'Balance Sheet Prev Yr 07.30.22'!$G$21,'Balance Sheet Prev Yr 07.30.22'!$I$21</definedName>
    <definedName name="QB_FORMULA_1" localSheetId="2" hidden="1">'BudgetvsActual 07.30.2022'!$AC$7,'BudgetvsActual 07.30.2022'!$AE$7,'BudgetvsActual 07.30.2022'!$M$8,'BudgetvsActual 07.30.2022'!$O$8,'BudgetvsActual 07.30.2022'!$U$8,'BudgetvsActual 07.30.2022'!$W$8,'BudgetvsActual 07.30.2022'!$Y$8,'BudgetvsActual 07.30.2022'!$AA$8,'BudgetvsActual 07.30.2022'!$AC$8,'BudgetvsActual 07.30.2022'!$AE$8,'BudgetvsActual 07.30.2022'!$U$9,'BudgetvsActual 07.30.2022'!$W$9,'BudgetvsActual 07.30.2022'!$Y$9,'BudgetvsActual 07.30.2022'!$AA$9,'BudgetvsActual 07.30.2022'!$AC$9,'BudgetvsActual 07.30.2022'!$AE$9</definedName>
    <definedName name="QB_FORMULA_10" localSheetId="0" hidden="1">'Balance Sheet Prev Yr 07.30.22'!$K$87,'Balance Sheet Prev Yr 07.30.22'!$M$87,'Balance Sheet Prev Yr 07.30.22'!$K$88,'Balance Sheet Prev Yr 07.30.22'!$M$88,'Balance Sheet Prev Yr 07.30.22'!$K$89,'Balance Sheet Prev Yr 07.30.22'!$M$89,'Balance Sheet Prev Yr 07.30.22'!$G$90,'Balance Sheet Prev Yr 07.30.22'!$I$90,'Balance Sheet Prev Yr 07.30.22'!$K$90,'Balance Sheet Prev Yr 07.30.22'!$M$90,'Balance Sheet Prev Yr 07.30.22'!$G$91,'Balance Sheet Prev Yr 07.30.22'!$I$91,'Balance Sheet Prev Yr 07.30.22'!$K$91,'Balance Sheet Prev Yr 07.30.22'!$M$91,'Balance Sheet Prev Yr 07.30.22'!$G$92,'Balance Sheet Prev Yr 07.30.22'!$I$92</definedName>
    <definedName name="QB_FORMULA_10" localSheetId="2" hidden="1">'BudgetvsActual 07.30.2022'!$U$31,'BudgetvsActual 07.30.2022'!$W$31,'BudgetvsActual 07.30.2022'!$Y$31,'BudgetvsActual 07.30.2022'!$AA$31,'BudgetvsActual 07.30.2022'!$AC$31,'BudgetvsActual 07.30.2022'!$AE$31,'BudgetvsActual 07.30.2022'!$U$32,'BudgetvsActual 07.30.2022'!$W$32,'BudgetvsActual 07.30.2022'!$Y$32,'BudgetvsActual 07.30.2022'!$AA$32,'BudgetvsActual 07.30.2022'!$AC$32,'BudgetvsActual 07.30.2022'!$AE$32,'BudgetvsActual 07.30.2022'!$U$33,'BudgetvsActual 07.30.2022'!$W$33,'BudgetvsActual 07.30.2022'!$Y$33,'BudgetvsActual 07.30.2022'!$AA$33</definedName>
    <definedName name="QB_FORMULA_100" localSheetId="2" hidden="1">'BudgetvsActual 07.30.2022'!$AA$251,'BudgetvsActual 07.30.2022'!$AC$251,'BudgetvsActual 07.30.2022'!$AE$251,'BudgetvsActual 07.30.2022'!$M$252,'BudgetvsActual 07.30.2022'!$O$252,'BudgetvsActual 07.30.2022'!$U$252,'BudgetvsActual 07.30.2022'!$W$252,'BudgetvsActual 07.30.2022'!$Y$252,'BudgetvsActual 07.30.2022'!$AA$252,'BudgetvsActual 07.30.2022'!$AC$252,'BudgetvsActual 07.30.2022'!$AE$252,'BudgetvsActual 07.30.2022'!$U$253,'BudgetvsActual 07.30.2022'!$W$253,'BudgetvsActual 07.30.2022'!$Y$253,'BudgetvsActual 07.30.2022'!$AA$253,'BudgetvsActual 07.30.2022'!$AC$253</definedName>
    <definedName name="QB_FORMULA_101" localSheetId="2" hidden="1">'BudgetvsActual 07.30.2022'!$AE$253,'BudgetvsActual 07.30.2022'!$U$254,'BudgetvsActual 07.30.2022'!$W$254,'BudgetvsActual 07.30.2022'!$Y$254,'BudgetvsActual 07.30.2022'!$AA$254,'BudgetvsActual 07.30.2022'!$AC$254,'BudgetvsActual 07.30.2022'!$AE$254,'BudgetvsActual 07.30.2022'!$M$255,'BudgetvsActual 07.30.2022'!$O$255,'BudgetvsActual 07.30.2022'!$U$255,'BudgetvsActual 07.30.2022'!$W$255,'BudgetvsActual 07.30.2022'!$Y$255,'BudgetvsActual 07.30.2022'!$AA$255,'BudgetvsActual 07.30.2022'!$AC$255,'BudgetvsActual 07.30.2022'!$AE$255,'BudgetvsActual 07.30.2022'!$M$256</definedName>
    <definedName name="QB_FORMULA_102" localSheetId="2" hidden="1">'BudgetvsActual 07.30.2022'!$O$256,'BudgetvsActual 07.30.2022'!$U$256,'BudgetvsActual 07.30.2022'!$W$256,'BudgetvsActual 07.30.2022'!$Y$256,'BudgetvsActual 07.30.2022'!$AA$256,'BudgetvsActual 07.30.2022'!$AC$256,'BudgetvsActual 07.30.2022'!$AE$256,'BudgetvsActual 07.30.2022'!$U$257,'BudgetvsActual 07.30.2022'!$W$257,'BudgetvsActual 07.30.2022'!$Y$257,'BudgetvsActual 07.30.2022'!$AA$257,'BudgetvsActual 07.30.2022'!$AC$257,'BudgetvsActual 07.30.2022'!$AE$257,'BudgetvsActual 07.30.2022'!$M$258,'BudgetvsActual 07.30.2022'!$O$258,'BudgetvsActual 07.30.2022'!$U$258</definedName>
    <definedName name="QB_FORMULA_103" localSheetId="2" hidden="1">'BudgetvsActual 07.30.2022'!$W$258,'BudgetvsActual 07.30.2022'!$Y$258,'BudgetvsActual 07.30.2022'!$AA$258,'BudgetvsActual 07.30.2022'!$AC$258,'BudgetvsActual 07.30.2022'!$AE$258,'BudgetvsActual 07.30.2022'!$M$259,'BudgetvsActual 07.30.2022'!$O$259,'BudgetvsActual 07.30.2022'!$U$259,'BudgetvsActual 07.30.2022'!$W$259,'BudgetvsActual 07.30.2022'!$Y$259,'BudgetvsActual 07.30.2022'!$AA$259,'BudgetvsActual 07.30.2022'!$AC$259,'BudgetvsActual 07.30.2022'!$AE$259,'BudgetvsActual 07.30.2022'!$M$260,'BudgetvsActual 07.30.2022'!$O$260,'BudgetvsActual 07.30.2022'!$U$260</definedName>
    <definedName name="QB_FORMULA_104" localSheetId="2" hidden="1">'BudgetvsActual 07.30.2022'!$W$260,'BudgetvsActual 07.30.2022'!$Y$260,'BudgetvsActual 07.30.2022'!$AA$260,'BudgetvsActual 07.30.2022'!$AC$260,'BudgetvsActual 07.30.2022'!$AE$260,'BudgetvsActual 07.30.2022'!$M$261,'BudgetvsActual 07.30.2022'!$O$261,'BudgetvsActual 07.30.2022'!$U$261,'BudgetvsActual 07.30.2022'!$W$261,'BudgetvsActual 07.30.2022'!$Y$261,'BudgetvsActual 07.30.2022'!$AA$261,'BudgetvsActual 07.30.2022'!$AC$261,'BudgetvsActual 07.30.2022'!$AE$261,'BudgetvsActual 07.30.2022'!$U$262,'BudgetvsActual 07.30.2022'!$W$262,'BudgetvsActual 07.30.2022'!$Y$262</definedName>
    <definedName name="QB_FORMULA_105" localSheetId="2" hidden="1">'BudgetvsActual 07.30.2022'!$AA$262,'BudgetvsActual 07.30.2022'!$AC$262,'BudgetvsActual 07.30.2022'!$AE$262,'BudgetvsActual 07.30.2022'!$U$263,'BudgetvsActual 07.30.2022'!$W$263,'BudgetvsActual 07.30.2022'!$Y$263,'BudgetvsActual 07.30.2022'!$AA$263,'BudgetvsActual 07.30.2022'!$AC$263,'BudgetvsActual 07.30.2022'!$AE$263,'BudgetvsActual 07.30.2022'!$U$264,'BudgetvsActual 07.30.2022'!$W$264,'BudgetvsActual 07.30.2022'!$Y$264,'BudgetvsActual 07.30.2022'!$AA$264,'BudgetvsActual 07.30.2022'!$AC$264,'BudgetvsActual 07.30.2022'!$AE$264,'BudgetvsActual 07.30.2022'!$I$265</definedName>
    <definedName name="QB_FORMULA_106" localSheetId="2" hidden="1">'BudgetvsActual 07.30.2022'!$K$265,'BudgetvsActual 07.30.2022'!$M$265,'BudgetvsActual 07.30.2022'!$O$265,'BudgetvsActual 07.30.2022'!$Q$265,'BudgetvsActual 07.30.2022'!$S$265,'BudgetvsActual 07.30.2022'!$U$265,'BudgetvsActual 07.30.2022'!$W$265,'BudgetvsActual 07.30.2022'!$Y$265,'BudgetvsActual 07.30.2022'!$AA$265,'BudgetvsActual 07.30.2022'!$AC$265,'BudgetvsActual 07.30.2022'!$AE$265,'BudgetvsActual 07.30.2022'!$M$267,'BudgetvsActual 07.30.2022'!$O$267,'BudgetvsActual 07.30.2022'!$U$267,'BudgetvsActual 07.30.2022'!$W$267,'BudgetvsActual 07.30.2022'!$Y$267</definedName>
    <definedName name="QB_FORMULA_107" localSheetId="2" hidden="1">'BudgetvsActual 07.30.2022'!$AA$267,'BudgetvsActual 07.30.2022'!$AC$267,'BudgetvsActual 07.30.2022'!$AE$267,'BudgetvsActual 07.30.2022'!$U$268,'BudgetvsActual 07.30.2022'!$W$268,'BudgetvsActual 07.30.2022'!$Y$268,'BudgetvsActual 07.30.2022'!$AA$268,'BudgetvsActual 07.30.2022'!$AC$268,'BudgetvsActual 07.30.2022'!$AE$268,'BudgetvsActual 07.30.2022'!$M$269,'BudgetvsActual 07.30.2022'!$O$269,'BudgetvsActual 07.30.2022'!$U$269,'BudgetvsActual 07.30.2022'!$W$269,'BudgetvsActual 07.30.2022'!$Y$269,'BudgetvsActual 07.30.2022'!$AA$269,'BudgetvsActual 07.30.2022'!$AC$269</definedName>
    <definedName name="QB_FORMULA_108" localSheetId="2" hidden="1">'BudgetvsActual 07.30.2022'!$AE$269,'BudgetvsActual 07.30.2022'!$U$270,'BudgetvsActual 07.30.2022'!$W$270,'BudgetvsActual 07.30.2022'!$Y$270,'BudgetvsActual 07.30.2022'!$AA$270,'BudgetvsActual 07.30.2022'!$AC$270,'BudgetvsActual 07.30.2022'!$AE$270,'BudgetvsActual 07.30.2022'!$M$271,'BudgetvsActual 07.30.2022'!$O$271,'BudgetvsActual 07.30.2022'!$U$271,'BudgetvsActual 07.30.2022'!$W$271,'BudgetvsActual 07.30.2022'!$Y$271,'BudgetvsActual 07.30.2022'!$AA$271,'BudgetvsActual 07.30.2022'!$AC$271,'BudgetvsActual 07.30.2022'!$AE$271,'BudgetvsActual 07.30.2022'!$M$272</definedName>
    <definedName name="QB_FORMULA_109" localSheetId="2" hidden="1">'BudgetvsActual 07.30.2022'!$O$272,'BudgetvsActual 07.30.2022'!$U$272,'BudgetvsActual 07.30.2022'!$W$272,'BudgetvsActual 07.30.2022'!$Y$272,'BudgetvsActual 07.30.2022'!$AA$272,'BudgetvsActual 07.30.2022'!$AC$272,'BudgetvsActual 07.30.2022'!$AE$272,'BudgetvsActual 07.30.2022'!$U$273,'BudgetvsActual 07.30.2022'!$W$273,'BudgetvsActual 07.30.2022'!$Y$273,'BudgetvsActual 07.30.2022'!$AA$273,'BudgetvsActual 07.30.2022'!$AC$273,'BudgetvsActual 07.30.2022'!$AE$273,'BudgetvsActual 07.30.2022'!$M$274,'BudgetvsActual 07.30.2022'!$O$274,'BudgetvsActual 07.30.2022'!$U$274</definedName>
    <definedName name="QB_FORMULA_11" localSheetId="0" hidden="1">'Balance Sheet Prev Yr 07.30.22'!$K$92,'Balance Sheet Prev Yr 07.30.22'!$M$92,'Balance Sheet Prev Yr 07.30.22'!$K$94,'Balance Sheet Prev Yr 07.30.22'!$M$94,'Balance Sheet Prev Yr 07.30.22'!$K$96,'Balance Sheet Prev Yr 07.30.22'!$M$96,'Balance Sheet Prev Yr 07.30.22'!$G$97,'Balance Sheet Prev Yr 07.30.22'!$I$97,'Balance Sheet Prev Yr 07.30.22'!$K$97,'Balance Sheet Prev Yr 07.30.22'!$M$97,'Balance Sheet Prev Yr 07.30.22'!$K$98,'Balance Sheet Prev Yr 07.30.22'!$M$98,'Balance Sheet Prev Yr 07.30.22'!$G$99,'Balance Sheet Prev Yr 07.30.22'!$I$99,'Balance Sheet Prev Yr 07.30.22'!$K$99,'Balance Sheet Prev Yr 07.30.22'!$M$99</definedName>
    <definedName name="QB_FORMULA_11" localSheetId="2" hidden="1">'BudgetvsActual 07.30.2022'!$AC$33,'BudgetvsActual 07.30.2022'!$AE$33,'BudgetvsActual 07.30.2022'!$U$34,'BudgetvsActual 07.30.2022'!$W$34,'BudgetvsActual 07.30.2022'!$Y$34,'BudgetvsActual 07.30.2022'!$AA$34,'BudgetvsActual 07.30.2022'!$AC$34,'BudgetvsActual 07.30.2022'!$AE$34,'BudgetvsActual 07.30.2022'!$I$35,'BudgetvsActual 07.30.2022'!$K$35,'BudgetvsActual 07.30.2022'!$M$35,'BudgetvsActual 07.30.2022'!$O$35,'BudgetvsActual 07.30.2022'!$Q$35,'BudgetvsActual 07.30.2022'!$S$35,'BudgetvsActual 07.30.2022'!$U$35,'BudgetvsActual 07.30.2022'!$W$35</definedName>
    <definedName name="QB_FORMULA_110" localSheetId="2" hidden="1">'BudgetvsActual 07.30.2022'!$W$274,'BudgetvsActual 07.30.2022'!$Y$274,'BudgetvsActual 07.30.2022'!$AA$274,'BudgetvsActual 07.30.2022'!$AC$274,'BudgetvsActual 07.30.2022'!$AE$274,'BudgetvsActual 07.30.2022'!$M$275,'BudgetvsActual 07.30.2022'!$O$275,'BudgetvsActual 07.30.2022'!$U$275,'BudgetvsActual 07.30.2022'!$W$275,'BudgetvsActual 07.30.2022'!$Y$275,'BudgetvsActual 07.30.2022'!$AA$275,'BudgetvsActual 07.30.2022'!$AC$275,'BudgetvsActual 07.30.2022'!$AE$275,'BudgetvsActual 07.30.2022'!$U$276,'BudgetvsActual 07.30.2022'!$W$276,'BudgetvsActual 07.30.2022'!$Y$276</definedName>
    <definedName name="QB_FORMULA_111" localSheetId="2" hidden="1">'BudgetvsActual 07.30.2022'!$AA$276,'BudgetvsActual 07.30.2022'!$AC$276,'BudgetvsActual 07.30.2022'!$AE$276,'BudgetvsActual 07.30.2022'!$M$277,'BudgetvsActual 07.30.2022'!$O$277,'BudgetvsActual 07.30.2022'!$U$277,'BudgetvsActual 07.30.2022'!$W$277,'BudgetvsActual 07.30.2022'!$Y$277,'BudgetvsActual 07.30.2022'!$AA$277,'BudgetvsActual 07.30.2022'!$AC$277,'BudgetvsActual 07.30.2022'!$AE$277,'BudgetvsActual 07.30.2022'!$M$279,'BudgetvsActual 07.30.2022'!$O$279,'BudgetvsActual 07.30.2022'!$U$279,'BudgetvsActual 07.30.2022'!$W$279,'BudgetvsActual 07.30.2022'!$Y$279</definedName>
    <definedName name="QB_FORMULA_112" localSheetId="2" hidden="1">'BudgetvsActual 07.30.2022'!$AA$279,'BudgetvsActual 07.30.2022'!$AC$279,'BudgetvsActual 07.30.2022'!$AE$279,'BudgetvsActual 07.30.2022'!$M$280,'BudgetvsActual 07.30.2022'!$O$280,'BudgetvsActual 07.30.2022'!$U$280,'BudgetvsActual 07.30.2022'!$W$280,'BudgetvsActual 07.30.2022'!$Y$280,'BudgetvsActual 07.30.2022'!$AA$280,'BudgetvsActual 07.30.2022'!$AC$280,'BudgetvsActual 07.30.2022'!$AE$280,'BudgetvsActual 07.30.2022'!$U$281,'BudgetvsActual 07.30.2022'!$W$281,'BudgetvsActual 07.30.2022'!$Y$281,'BudgetvsActual 07.30.2022'!$AA$281,'BudgetvsActual 07.30.2022'!$AC$281</definedName>
    <definedName name="QB_FORMULA_113" localSheetId="2" hidden="1">'BudgetvsActual 07.30.2022'!$AE$281,'BudgetvsActual 07.30.2022'!$M$282,'BudgetvsActual 07.30.2022'!$O$282,'BudgetvsActual 07.30.2022'!$U$282,'BudgetvsActual 07.30.2022'!$W$282,'BudgetvsActual 07.30.2022'!$Y$282,'BudgetvsActual 07.30.2022'!$AA$282,'BudgetvsActual 07.30.2022'!$AC$282,'BudgetvsActual 07.30.2022'!$AE$282,'BudgetvsActual 07.30.2022'!$M$283,'BudgetvsActual 07.30.2022'!$O$283,'BudgetvsActual 07.30.2022'!$U$283,'BudgetvsActual 07.30.2022'!$W$283,'BudgetvsActual 07.30.2022'!$Y$283,'BudgetvsActual 07.30.2022'!$AA$283,'BudgetvsActual 07.30.2022'!$AC$283</definedName>
    <definedName name="QB_FORMULA_114" localSheetId="2" hidden="1">'BudgetvsActual 07.30.2022'!$AE$283,'BudgetvsActual 07.30.2022'!$M$284,'BudgetvsActual 07.30.2022'!$O$284,'BudgetvsActual 07.30.2022'!$U$284,'BudgetvsActual 07.30.2022'!$W$284,'BudgetvsActual 07.30.2022'!$Y$284,'BudgetvsActual 07.30.2022'!$AA$284,'BudgetvsActual 07.30.2022'!$AC$284,'BudgetvsActual 07.30.2022'!$AE$284,'BudgetvsActual 07.30.2022'!$M$285,'BudgetvsActual 07.30.2022'!$O$285,'BudgetvsActual 07.30.2022'!$U$285,'BudgetvsActual 07.30.2022'!$W$285,'BudgetvsActual 07.30.2022'!$Y$285,'BudgetvsActual 07.30.2022'!$AA$285,'BudgetvsActual 07.30.2022'!$AC$285</definedName>
    <definedName name="QB_FORMULA_115" localSheetId="2" hidden="1">'BudgetvsActual 07.30.2022'!$AE$285,'BudgetvsActual 07.30.2022'!$I$286,'BudgetvsActual 07.30.2022'!$K$286,'BudgetvsActual 07.30.2022'!$M$286,'BudgetvsActual 07.30.2022'!$O$286,'BudgetvsActual 07.30.2022'!$Q$286,'BudgetvsActual 07.30.2022'!$S$286,'BudgetvsActual 07.30.2022'!$U$286,'BudgetvsActual 07.30.2022'!$W$286,'BudgetvsActual 07.30.2022'!$Y$286,'BudgetvsActual 07.30.2022'!$AA$286,'BudgetvsActual 07.30.2022'!$AC$286,'BudgetvsActual 07.30.2022'!$AE$286,'BudgetvsActual 07.30.2022'!$M$287,'BudgetvsActual 07.30.2022'!$O$287,'BudgetvsActual 07.30.2022'!$U$287</definedName>
    <definedName name="QB_FORMULA_116" localSheetId="2" hidden="1">'BudgetvsActual 07.30.2022'!$W$287,'BudgetvsActual 07.30.2022'!$Y$287,'BudgetvsActual 07.30.2022'!$AA$287,'BudgetvsActual 07.30.2022'!$AC$287,'BudgetvsActual 07.30.2022'!$AE$287,'BudgetvsActual 07.30.2022'!$U$288,'BudgetvsActual 07.30.2022'!$W$288,'BudgetvsActual 07.30.2022'!$Y$288,'BudgetvsActual 07.30.2022'!$AA$288,'BudgetvsActual 07.30.2022'!$AC$288,'BudgetvsActual 07.30.2022'!$AE$288,'BudgetvsActual 07.30.2022'!$U$289,'BudgetvsActual 07.30.2022'!$W$289,'BudgetvsActual 07.30.2022'!$Y$289,'BudgetvsActual 07.30.2022'!$AA$289,'BudgetvsActual 07.30.2022'!$AC$289</definedName>
    <definedName name="QB_FORMULA_117" localSheetId="2" hidden="1">'BudgetvsActual 07.30.2022'!$AE$289,'BudgetvsActual 07.30.2022'!$U$290,'BudgetvsActual 07.30.2022'!$W$290,'BudgetvsActual 07.30.2022'!$Y$290,'BudgetvsActual 07.30.2022'!$AA$290,'BudgetvsActual 07.30.2022'!$AC$290,'BudgetvsActual 07.30.2022'!$AE$290,'BudgetvsActual 07.30.2022'!$U$291,'BudgetvsActual 07.30.2022'!$W$291,'BudgetvsActual 07.30.2022'!$Y$291,'BudgetvsActual 07.30.2022'!$AA$291,'BudgetvsActual 07.30.2022'!$AC$291,'BudgetvsActual 07.30.2022'!$AE$291,'BudgetvsActual 07.30.2022'!$U$292,'BudgetvsActual 07.30.2022'!$W$292,'BudgetvsActual 07.30.2022'!$Y$292</definedName>
    <definedName name="QB_FORMULA_118" localSheetId="2" hidden="1">'BudgetvsActual 07.30.2022'!$AA$292,'BudgetvsActual 07.30.2022'!$AC$292,'BudgetvsActual 07.30.2022'!$AE$292,'BudgetvsActual 07.30.2022'!$U$293,'BudgetvsActual 07.30.2022'!$W$293,'BudgetvsActual 07.30.2022'!$Y$293,'BudgetvsActual 07.30.2022'!$AA$293,'BudgetvsActual 07.30.2022'!$AC$293,'BudgetvsActual 07.30.2022'!$AE$293,'BudgetvsActual 07.30.2022'!$U$294,'BudgetvsActual 07.30.2022'!$W$294,'BudgetvsActual 07.30.2022'!$Y$294,'BudgetvsActual 07.30.2022'!$AA$294,'BudgetvsActual 07.30.2022'!$AC$294,'BudgetvsActual 07.30.2022'!$AE$294,'BudgetvsActual 07.30.2022'!$U$295</definedName>
    <definedName name="QB_FORMULA_119" localSheetId="2" hidden="1">'BudgetvsActual 07.30.2022'!$W$295,'BudgetvsActual 07.30.2022'!$Y$295,'BudgetvsActual 07.30.2022'!$AA$295,'BudgetvsActual 07.30.2022'!$AC$295,'BudgetvsActual 07.30.2022'!$AE$295,'BudgetvsActual 07.30.2022'!$I$296,'BudgetvsActual 07.30.2022'!$K$296,'BudgetvsActual 07.30.2022'!$M$296,'BudgetvsActual 07.30.2022'!$O$296,'BudgetvsActual 07.30.2022'!$Q$296,'BudgetvsActual 07.30.2022'!$S$296,'BudgetvsActual 07.30.2022'!$U$296,'BudgetvsActual 07.30.2022'!$W$296,'BudgetvsActual 07.30.2022'!$Y$296,'BudgetvsActual 07.30.2022'!$AA$296,'BudgetvsActual 07.30.2022'!$AC$296</definedName>
    <definedName name="QB_FORMULA_12" localSheetId="0" hidden="1">'Balance Sheet Prev Yr 07.30.22'!$G$100,'Balance Sheet Prev Yr 07.30.22'!$I$100,'Balance Sheet Prev Yr 07.30.22'!$K$100,'Balance Sheet Prev Yr 07.30.22'!$M$100</definedName>
    <definedName name="QB_FORMULA_12" localSheetId="2" hidden="1">'BudgetvsActual 07.30.2022'!$Y$35,'BudgetvsActual 07.30.2022'!$AA$35,'BudgetvsActual 07.30.2022'!$AC$35,'BudgetvsActual 07.30.2022'!$AE$35,'BudgetvsActual 07.30.2022'!$M$36,'BudgetvsActual 07.30.2022'!$O$36,'BudgetvsActual 07.30.2022'!$U$36,'BudgetvsActual 07.30.2022'!$W$36,'BudgetvsActual 07.30.2022'!$Y$36,'BudgetvsActual 07.30.2022'!$AA$36,'BudgetvsActual 07.30.2022'!$AC$36,'BudgetvsActual 07.30.2022'!$AE$36,'BudgetvsActual 07.30.2022'!$U$37,'BudgetvsActual 07.30.2022'!$W$37,'BudgetvsActual 07.30.2022'!$Y$37,'BudgetvsActual 07.30.2022'!$AA$37</definedName>
    <definedName name="QB_FORMULA_120" localSheetId="2" hidden="1">'BudgetvsActual 07.30.2022'!$AE$296,'BudgetvsActual 07.30.2022'!$M$298,'BudgetvsActual 07.30.2022'!$O$298,'BudgetvsActual 07.30.2022'!$U$298,'BudgetvsActual 07.30.2022'!$W$298,'BudgetvsActual 07.30.2022'!$Y$298,'BudgetvsActual 07.30.2022'!$AA$298,'BudgetvsActual 07.30.2022'!$AC$298,'BudgetvsActual 07.30.2022'!$AE$298,'BudgetvsActual 07.30.2022'!$U$299,'BudgetvsActual 07.30.2022'!$W$299,'BudgetvsActual 07.30.2022'!$Y$299,'BudgetvsActual 07.30.2022'!$AA$299,'BudgetvsActual 07.30.2022'!$AC$299,'BudgetvsActual 07.30.2022'!$AE$299,'BudgetvsActual 07.30.2022'!$M$300</definedName>
    <definedName name="QB_FORMULA_121" localSheetId="2" hidden="1">'BudgetvsActual 07.30.2022'!$O$300,'BudgetvsActual 07.30.2022'!$U$300,'BudgetvsActual 07.30.2022'!$W$300,'BudgetvsActual 07.30.2022'!$Y$300,'BudgetvsActual 07.30.2022'!$AA$300,'BudgetvsActual 07.30.2022'!$AC$300,'BudgetvsActual 07.30.2022'!$AE$300,'BudgetvsActual 07.30.2022'!$U$301,'BudgetvsActual 07.30.2022'!$W$301,'BudgetvsActual 07.30.2022'!$Y$301,'BudgetvsActual 07.30.2022'!$AA$301,'BudgetvsActual 07.30.2022'!$AC$301,'BudgetvsActual 07.30.2022'!$AE$301,'BudgetvsActual 07.30.2022'!$U$302,'BudgetvsActual 07.30.2022'!$W$302,'BudgetvsActual 07.30.2022'!$Y$302</definedName>
    <definedName name="QB_FORMULA_122" localSheetId="2" hidden="1">'BudgetvsActual 07.30.2022'!$AA$302,'BudgetvsActual 07.30.2022'!$AC$302,'BudgetvsActual 07.30.2022'!$AE$302,'BudgetvsActual 07.30.2022'!$U$303,'BudgetvsActual 07.30.2022'!$W$303,'BudgetvsActual 07.30.2022'!$Y$303,'BudgetvsActual 07.30.2022'!$AA$303,'BudgetvsActual 07.30.2022'!$AC$303,'BudgetvsActual 07.30.2022'!$AE$303,'BudgetvsActual 07.30.2022'!$U$304,'BudgetvsActual 07.30.2022'!$W$304,'BudgetvsActual 07.30.2022'!$Y$304,'BudgetvsActual 07.30.2022'!$AA$304,'BudgetvsActual 07.30.2022'!$AC$304,'BudgetvsActual 07.30.2022'!$AE$304,'BudgetvsActual 07.30.2022'!$U$305</definedName>
    <definedName name="QB_FORMULA_123" localSheetId="2" hidden="1">'BudgetvsActual 07.30.2022'!$W$305,'BudgetvsActual 07.30.2022'!$Y$305,'BudgetvsActual 07.30.2022'!$AA$305,'BudgetvsActual 07.30.2022'!$AC$305,'BudgetvsActual 07.30.2022'!$AE$305,'BudgetvsActual 07.30.2022'!$M$306,'BudgetvsActual 07.30.2022'!$O$306,'BudgetvsActual 07.30.2022'!$U$306,'BudgetvsActual 07.30.2022'!$W$306,'BudgetvsActual 07.30.2022'!$Y$306,'BudgetvsActual 07.30.2022'!$AA$306,'BudgetvsActual 07.30.2022'!$AC$306,'BudgetvsActual 07.30.2022'!$AE$306,'BudgetvsActual 07.30.2022'!$M$307,'BudgetvsActual 07.30.2022'!$O$307,'BudgetvsActual 07.30.2022'!$U$307</definedName>
    <definedName name="QB_FORMULA_124" localSheetId="2" hidden="1">'BudgetvsActual 07.30.2022'!$W$307,'BudgetvsActual 07.30.2022'!$Y$307,'BudgetvsActual 07.30.2022'!$AA$307,'BudgetvsActual 07.30.2022'!$AC$307,'BudgetvsActual 07.30.2022'!$AE$307,'BudgetvsActual 07.30.2022'!$M$308,'BudgetvsActual 07.30.2022'!$O$308,'BudgetvsActual 07.30.2022'!$U$308,'BudgetvsActual 07.30.2022'!$W$308,'BudgetvsActual 07.30.2022'!$Y$308,'BudgetvsActual 07.30.2022'!$AA$308,'BudgetvsActual 07.30.2022'!$AC$308,'BudgetvsActual 07.30.2022'!$AE$308,'BudgetvsActual 07.30.2022'!$M$309,'BudgetvsActual 07.30.2022'!$O$309,'BudgetvsActual 07.30.2022'!$U$309</definedName>
    <definedName name="QB_FORMULA_125" localSheetId="2" hidden="1">'BudgetvsActual 07.30.2022'!$W$309,'BudgetvsActual 07.30.2022'!$Y$309,'BudgetvsActual 07.30.2022'!$AA$309,'BudgetvsActual 07.30.2022'!$AC$309,'BudgetvsActual 07.30.2022'!$AE$309,'BudgetvsActual 07.30.2022'!$I$310,'BudgetvsActual 07.30.2022'!$K$310,'BudgetvsActual 07.30.2022'!$M$310,'BudgetvsActual 07.30.2022'!$O$310,'BudgetvsActual 07.30.2022'!$Q$310,'BudgetvsActual 07.30.2022'!$S$310,'BudgetvsActual 07.30.2022'!$U$310,'BudgetvsActual 07.30.2022'!$W$310,'BudgetvsActual 07.30.2022'!$Y$310,'BudgetvsActual 07.30.2022'!$AA$310,'BudgetvsActual 07.30.2022'!$AC$310</definedName>
    <definedName name="QB_FORMULA_126" localSheetId="2" hidden="1">'BudgetvsActual 07.30.2022'!$AE$310,'BudgetvsActual 07.30.2022'!$U$312,'BudgetvsActual 07.30.2022'!$W$312,'BudgetvsActual 07.30.2022'!$Y$312,'BudgetvsActual 07.30.2022'!$AA$312,'BudgetvsActual 07.30.2022'!$AC$312,'BudgetvsActual 07.30.2022'!$AE$312,'BudgetvsActual 07.30.2022'!$U$313,'BudgetvsActual 07.30.2022'!$W$313,'BudgetvsActual 07.30.2022'!$Y$313,'BudgetvsActual 07.30.2022'!$AA$313,'BudgetvsActual 07.30.2022'!$AC$313,'BudgetvsActual 07.30.2022'!$AE$313,'BudgetvsActual 07.30.2022'!$I$314,'BudgetvsActual 07.30.2022'!$Q$314,'BudgetvsActual 07.30.2022'!$S$314</definedName>
    <definedName name="QB_FORMULA_127" localSheetId="2" hidden="1">'BudgetvsActual 07.30.2022'!$U$314,'BudgetvsActual 07.30.2022'!$W$314,'BudgetvsActual 07.30.2022'!$Y$314,'BudgetvsActual 07.30.2022'!$AA$314,'BudgetvsActual 07.30.2022'!$AC$314,'BudgetvsActual 07.30.2022'!$AE$314,'BudgetvsActual 07.30.2022'!$M$316,'BudgetvsActual 07.30.2022'!$O$316,'BudgetvsActual 07.30.2022'!$U$316,'BudgetvsActual 07.30.2022'!$W$316,'BudgetvsActual 07.30.2022'!$Y$316,'BudgetvsActual 07.30.2022'!$AA$316,'BudgetvsActual 07.30.2022'!$AC$316,'BudgetvsActual 07.30.2022'!$AE$316,'BudgetvsActual 07.30.2022'!$M$317,'BudgetvsActual 07.30.2022'!$O$317</definedName>
    <definedName name="QB_FORMULA_128" localSheetId="2" hidden="1">'BudgetvsActual 07.30.2022'!$U$317,'BudgetvsActual 07.30.2022'!$W$317,'BudgetvsActual 07.30.2022'!$Y$317,'BudgetvsActual 07.30.2022'!$AA$317,'BudgetvsActual 07.30.2022'!$AC$317,'BudgetvsActual 07.30.2022'!$AE$317,'BudgetvsActual 07.30.2022'!$M$318,'BudgetvsActual 07.30.2022'!$O$318,'BudgetvsActual 07.30.2022'!$U$318,'BudgetvsActual 07.30.2022'!$W$318,'BudgetvsActual 07.30.2022'!$Y$318,'BudgetvsActual 07.30.2022'!$AA$318,'BudgetvsActual 07.30.2022'!$AC$318,'BudgetvsActual 07.30.2022'!$AE$318,'BudgetvsActual 07.30.2022'!$U$319,'BudgetvsActual 07.30.2022'!$W$319</definedName>
    <definedName name="QB_FORMULA_129" localSheetId="2" hidden="1">'BudgetvsActual 07.30.2022'!$Y$319,'BudgetvsActual 07.30.2022'!$AA$319,'BudgetvsActual 07.30.2022'!$AC$319,'BudgetvsActual 07.30.2022'!$AE$319,'BudgetvsActual 07.30.2022'!$M$320,'BudgetvsActual 07.30.2022'!$O$320,'BudgetvsActual 07.30.2022'!$U$320,'BudgetvsActual 07.30.2022'!$W$320,'BudgetvsActual 07.30.2022'!$Y$320,'BudgetvsActual 07.30.2022'!$AA$320,'BudgetvsActual 07.30.2022'!$AC$320,'BudgetvsActual 07.30.2022'!$AE$320,'BudgetvsActual 07.30.2022'!$M$321,'BudgetvsActual 07.30.2022'!$O$321,'BudgetvsActual 07.30.2022'!$U$321,'BudgetvsActual 07.30.2022'!$W$321</definedName>
    <definedName name="QB_FORMULA_13" localSheetId="2" hidden="1">'BudgetvsActual 07.30.2022'!$AC$37,'BudgetvsActual 07.30.2022'!$AE$37,'BudgetvsActual 07.30.2022'!$U$38,'BudgetvsActual 07.30.2022'!$W$38,'BudgetvsActual 07.30.2022'!$Y$38,'BudgetvsActual 07.30.2022'!$AA$38,'BudgetvsActual 07.30.2022'!$AC$38,'BudgetvsActual 07.30.2022'!$AE$38,'BudgetvsActual 07.30.2022'!$M$40,'BudgetvsActual 07.30.2022'!$O$40,'BudgetvsActual 07.30.2022'!$U$40,'BudgetvsActual 07.30.2022'!$W$40,'BudgetvsActual 07.30.2022'!$Y$40,'BudgetvsActual 07.30.2022'!$AA$40,'BudgetvsActual 07.30.2022'!$AC$40,'BudgetvsActual 07.30.2022'!$AE$40</definedName>
    <definedName name="QB_FORMULA_130" localSheetId="2" hidden="1">'BudgetvsActual 07.30.2022'!$Y$321,'BudgetvsActual 07.30.2022'!$AA$321,'BudgetvsActual 07.30.2022'!$AC$321,'BudgetvsActual 07.30.2022'!$AE$321,'BudgetvsActual 07.30.2022'!$M$322,'BudgetvsActual 07.30.2022'!$O$322,'BudgetvsActual 07.30.2022'!$U$322,'BudgetvsActual 07.30.2022'!$W$322,'BudgetvsActual 07.30.2022'!$Y$322,'BudgetvsActual 07.30.2022'!$AA$322,'BudgetvsActual 07.30.2022'!$AC$322,'BudgetvsActual 07.30.2022'!$AE$322,'BudgetvsActual 07.30.2022'!$M$323,'BudgetvsActual 07.30.2022'!$O$323,'BudgetvsActual 07.30.2022'!$U$323,'BudgetvsActual 07.30.2022'!$W$323</definedName>
    <definedName name="QB_FORMULA_131" localSheetId="2" hidden="1">'BudgetvsActual 07.30.2022'!$Y$323,'BudgetvsActual 07.30.2022'!$AA$323,'BudgetvsActual 07.30.2022'!$AC$323,'BudgetvsActual 07.30.2022'!$AE$323,'BudgetvsActual 07.30.2022'!$U$324,'BudgetvsActual 07.30.2022'!$W$324,'BudgetvsActual 07.30.2022'!$Y$324,'BudgetvsActual 07.30.2022'!$AA$324,'BudgetvsActual 07.30.2022'!$AC$324,'BudgetvsActual 07.30.2022'!$AE$324,'BudgetvsActual 07.30.2022'!$U$325,'BudgetvsActual 07.30.2022'!$W$325,'BudgetvsActual 07.30.2022'!$Y$325,'BudgetvsActual 07.30.2022'!$AA$325,'BudgetvsActual 07.30.2022'!$AC$325,'BudgetvsActual 07.30.2022'!$AE$325</definedName>
    <definedName name="QB_FORMULA_132" localSheetId="2" hidden="1">'BudgetvsActual 07.30.2022'!$U$326,'BudgetvsActual 07.30.2022'!$W$326,'BudgetvsActual 07.30.2022'!$Y$326,'BudgetvsActual 07.30.2022'!$AA$326,'BudgetvsActual 07.30.2022'!$AC$326,'BudgetvsActual 07.30.2022'!$AE$326,'BudgetvsActual 07.30.2022'!$M$327,'BudgetvsActual 07.30.2022'!$O$327,'BudgetvsActual 07.30.2022'!$U$327,'BudgetvsActual 07.30.2022'!$W$327,'BudgetvsActual 07.30.2022'!$Y$327,'BudgetvsActual 07.30.2022'!$AA$327,'BudgetvsActual 07.30.2022'!$AC$327,'BudgetvsActual 07.30.2022'!$AE$327,'BudgetvsActual 07.30.2022'!$U$328,'BudgetvsActual 07.30.2022'!$W$328</definedName>
    <definedName name="QB_FORMULA_133" localSheetId="2" hidden="1">'BudgetvsActual 07.30.2022'!$Y$328,'BudgetvsActual 07.30.2022'!$AA$328,'BudgetvsActual 07.30.2022'!$AC$328,'BudgetvsActual 07.30.2022'!$AE$328,'BudgetvsActual 07.30.2022'!$U$329,'BudgetvsActual 07.30.2022'!$W$329,'BudgetvsActual 07.30.2022'!$Y$329,'BudgetvsActual 07.30.2022'!$AA$329,'BudgetvsActual 07.30.2022'!$AC$329,'BudgetvsActual 07.30.2022'!$AE$329,'BudgetvsActual 07.30.2022'!$U$330,'BudgetvsActual 07.30.2022'!$W$330,'BudgetvsActual 07.30.2022'!$Y$330,'BudgetvsActual 07.30.2022'!$AA$330,'BudgetvsActual 07.30.2022'!$AC$330,'BudgetvsActual 07.30.2022'!$AE$330</definedName>
    <definedName name="QB_FORMULA_134" localSheetId="2" hidden="1">'BudgetvsActual 07.30.2022'!$U$331,'BudgetvsActual 07.30.2022'!$W$331,'BudgetvsActual 07.30.2022'!$Y$331,'BudgetvsActual 07.30.2022'!$AA$331,'BudgetvsActual 07.30.2022'!$AC$331,'BudgetvsActual 07.30.2022'!$AE$331,'BudgetvsActual 07.30.2022'!$M$332,'BudgetvsActual 07.30.2022'!$O$332,'BudgetvsActual 07.30.2022'!$U$332,'BudgetvsActual 07.30.2022'!$W$332,'BudgetvsActual 07.30.2022'!$Y$332,'BudgetvsActual 07.30.2022'!$AA$332,'BudgetvsActual 07.30.2022'!$AC$332,'BudgetvsActual 07.30.2022'!$AE$332,'BudgetvsActual 07.30.2022'!$U$333,'BudgetvsActual 07.30.2022'!$W$333</definedName>
    <definedName name="QB_FORMULA_135" localSheetId="2" hidden="1">'BudgetvsActual 07.30.2022'!$Y$333,'BudgetvsActual 07.30.2022'!$AA$333,'BudgetvsActual 07.30.2022'!$AC$333,'BudgetvsActual 07.30.2022'!$AE$333,'BudgetvsActual 07.30.2022'!$U$334,'BudgetvsActual 07.30.2022'!$W$334,'BudgetvsActual 07.30.2022'!$Y$334,'BudgetvsActual 07.30.2022'!$AA$334,'BudgetvsActual 07.30.2022'!$AC$334,'BudgetvsActual 07.30.2022'!$AE$334,'BudgetvsActual 07.30.2022'!$I$335,'BudgetvsActual 07.30.2022'!$K$335,'BudgetvsActual 07.30.2022'!$M$335,'BudgetvsActual 07.30.2022'!$O$335,'BudgetvsActual 07.30.2022'!$Q$335,'BudgetvsActual 07.30.2022'!$S$335</definedName>
    <definedName name="QB_FORMULA_136" localSheetId="2" hidden="1">'BudgetvsActual 07.30.2022'!$U$335,'BudgetvsActual 07.30.2022'!$W$335,'BudgetvsActual 07.30.2022'!$Y$335,'BudgetvsActual 07.30.2022'!$AA$335,'BudgetvsActual 07.30.2022'!$AC$335,'BudgetvsActual 07.30.2022'!$AE$335,'BudgetvsActual 07.30.2022'!$U$337,'BudgetvsActual 07.30.2022'!$W$337,'BudgetvsActual 07.30.2022'!$Y$337,'BudgetvsActual 07.30.2022'!$AA$337,'BudgetvsActual 07.30.2022'!$AC$337,'BudgetvsActual 07.30.2022'!$AE$337,'BudgetvsActual 07.30.2022'!$U$338,'BudgetvsActual 07.30.2022'!$W$338,'BudgetvsActual 07.30.2022'!$Y$338,'BudgetvsActual 07.30.2022'!$AA$338</definedName>
    <definedName name="QB_FORMULA_137" localSheetId="2" hidden="1">'BudgetvsActual 07.30.2022'!$AC$338,'BudgetvsActual 07.30.2022'!$AE$338,'BudgetvsActual 07.30.2022'!$U$339,'BudgetvsActual 07.30.2022'!$W$339,'BudgetvsActual 07.30.2022'!$Y$339,'BudgetvsActual 07.30.2022'!$AA$339,'BudgetvsActual 07.30.2022'!$AC$339,'BudgetvsActual 07.30.2022'!$AE$339,'BudgetvsActual 07.30.2022'!$U$340,'BudgetvsActual 07.30.2022'!$W$340,'BudgetvsActual 07.30.2022'!$Y$340,'BudgetvsActual 07.30.2022'!$AA$340,'BudgetvsActual 07.30.2022'!$AC$340,'BudgetvsActual 07.30.2022'!$AE$340,'BudgetvsActual 07.30.2022'!$U$341,'BudgetvsActual 07.30.2022'!$W$341</definedName>
    <definedName name="QB_FORMULA_138" localSheetId="2" hidden="1">'BudgetvsActual 07.30.2022'!$Y$341,'BudgetvsActual 07.30.2022'!$AA$341,'BudgetvsActual 07.30.2022'!$AC$341,'BudgetvsActual 07.30.2022'!$AE$341,'BudgetvsActual 07.30.2022'!$U$342,'BudgetvsActual 07.30.2022'!$W$342,'BudgetvsActual 07.30.2022'!$Y$342,'BudgetvsActual 07.30.2022'!$AA$342,'BudgetvsActual 07.30.2022'!$AC$342,'BudgetvsActual 07.30.2022'!$AE$342,'BudgetvsActual 07.30.2022'!$U$343,'BudgetvsActual 07.30.2022'!$W$343,'BudgetvsActual 07.30.2022'!$Y$343,'BudgetvsActual 07.30.2022'!$AA$343,'BudgetvsActual 07.30.2022'!$AC$343,'BudgetvsActual 07.30.2022'!$AE$343</definedName>
    <definedName name="QB_FORMULA_139" localSheetId="2" hidden="1">'BudgetvsActual 07.30.2022'!$I$344,'BudgetvsActual 07.30.2022'!$Q$344,'BudgetvsActual 07.30.2022'!$S$344,'BudgetvsActual 07.30.2022'!$U$344,'BudgetvsActual 07.30.2022'!$W$344,'BudgetvsActual 07.30.2022'!$Y$344,'BudgetvsActual 07.30.2022'!$AA$344,'BudgetvsActual 07.30.2022'!$AC$344,'BudgetvsActual 07.30.2022'!$AE$344,'BudgetvsActual 07.30.2022'!$M$345,'BudgetvsActual 07.30.2022'!$O$345,'BudgetvsActual 07.30.2022'!$U$345,'BudgetvsActual 07.30.2022'!$W$345,'BudgetvsActual 07.30.2022'!$Y$345,'BudgetvsActual 07.30.2022'!$AA$345,'BudgetvsActual 07.30.2022'!$AC$345</definedName>
    <definedName name="QB_FORMULA_14" localSheetId="2" hidden="1">'BudgetvsActual 07.30.2022'!$M$41,'BudgetvsActual 07.30.2022'!$O$41,'BudgetvsActual 07.30.2022'!$U$41,'BudgetvsActual 07.30.2022'!$W$41,'BudgetvsActual 07.30.2022'!$Y$41,'BudgetvsActual 07.30.2022'!$AA$41,'BudgetvsActual 07.30.2022'!$AC$41,'BudgetvsActual 07.30.2022'!$AE$41,'BudgetvsActual 07.30.2022'!$U$42,'BudgetvsActual 07.30.2022'!$W$42,'BudgetvsActual 07.30.2022'!$Y$42,'BudgetvsActual 07.30.2022'!$AA$42,'BudgetvsActual 07.30.2022'!$AC$42,'BudgetvsActual 07.30.2022'!$AE$42,'BudgetvsActual 07.30.2022'!$M$43,'BudgetvsActual 07.30.2022'!$O$43</definedName>
    <definedName name="QB_FORMULA_140" localSheetId="2" hidden="1">'BudgetvsActual 07.30.2022'!$AE$345,'BudgetvsActual 07.30.2022'!$U$346,'BudgetvsActual 07.30.2022'!$W$346,'BudgetvsActual 07.30.2022'!$Y$346,'BudgetvsActual 07.30.2022'!$AA$346,'BudgetvsActual 07.30.2022'!$AC$346,'BudgetvsActual 07.30.2022'!$AE$346,'BudgetvsActual 07.30.2022'!$U$348,'BudgetvsActual 07.30.2022'!$W$348,'BudgetvsActual 07.30.2022'!$Y$348,'BudgetvsActual 07.30.2022'!$AA$348,'BudgetvsActual 07.30.2022'!$AC$348,'BudgetvsActual 07.30.2022'!$AE$348,'BudgetvsActual 07.30.2022'!$U$349,'BudgetvsActual 07.30.2022'!$W$349,'BudgetvsActual 07.30.2022'!$Y$349</definedName>
    <definedName name="QB_FORMULA_141" localSheetId="2" hidden="1">'BudgetvsActual 07.30.2022'!$AA$349,'BudgetvsActual 07.30.2022'!$AC$349,'BudgetvsActual 07.30.2022'!$AE$349,'BudgetvsActual 07.30.2022'!$U$350,'BudgetvsActual 07.30.2022'!$W$350,'BudgetvsActual 07.30.2022'!$Y$350,'BudgetvsActual 07.30.2022'!$AA$350,'BudgetvsActual 07.30.2022'!$AC$350,'BudgetvsActual 07.30.2022'!$AE$350,'BudgetvsActual 07.30.2022'!$I$351,'BudgetvsActual 07.30.2022'!$Q$351,'BudgetvsActual 07.30.2022'!$S$351,'BudgetvsActual 07.30.2022'!$U$351,'BudgetvsActual 07.30.2022'!$W$351,'BudgetvsActual 07.30.2022'!$Y$351,'BudgetvsActual 07.30.2022'!$AA$351</definedName>
    <definedName name="QB_FORMULA_142" localSheetId="2" hidden="1">'BudgetvsActual 07.30.2022'!$AC$351,'BudgetvsActual 07.30.2022'!$AE$351,'BudgetvsActual 07.30.2022'!$U$353,'BudgetvsActual 07.30.2022'!$W$353,'BudgetvsActual 07.30.2022'!$Y$353,'BudgetvsActual 07.30.2022'!$AA$353,'BudgetvsActual 07.30.2022'!$AC$353,'BudgetvsActual 07.30.2022'!$AE$353,'BudgetvsActual 07.30.2022'!$M$354,'BudgetvsActual 07.30.2022'!$O$354,'BudgetvsActual 07.30.2022'!$U$354,'BudgetvsActual 07.30.2022'!$W$354,'BudgetvsActual 07.30.2022'!$Y$354,'BudgetvsActual 07.30.2022'!$AA$354,'BudgetvsActual 07.30.2022'!$AC$354,'BudgetvsActual 07.30.2022'!$AE$354</definedName>
    <definedName name="QB_FORMULA_143" localSheetId="2" hidden="1">'BudgetvsActual 07.30.2022'!$U$355,'BudgetvsActual 07.30.2022'!$W$355,'BudgetvsActual 07.30.2022'!$Y$355,'BudgetvsActual 07.30.2022'!$AA$355,'BudgetvsActual 07.30.2022'!$AC$355,'BudgetvsActual 07.30.2022'!$AE$355,'BudgetvsActual 07.30.2022'!$U$356,'BudgetvsActual 07.30.2022'!$W$356,'BudgetvsActual 07.30.2022'!$Y$356,'BudgetvsActual 07.30.2022'!$AA$356,'BudgetvsActual 07.30.2022'!$AC$356,'BudgetvsActual 07.30.2022'!$AE$356,'BudgetvsActual 07.30.2022'!$M$357,'BudgetvsActual 07.30.2022'!$O$357,'BudgetvsActual 07.30.2022'!$U$357,'BudgetvsActual 07.30.2022'!$W$357</definedName>
    <definedName name="QB_FORMULA_144" localSheetId="2" hidden="1">'BudgetvsActual 07.30.2022'!$Y$357,'BudgetvsActual 07.30.2022'!$AA$357,'BudgetvsActual 07.30.2022'!$AC$357,'BudgetvsActual 07.30.2022'!$AE$357,'BudgetvsActual 07.30.2022'!$U$358,'BudgetvsActual 07.30.2022'!$W$358,'BudgetvsActual 07.30.2022'!$Y$358,'BudgetvsActual 07.30.2022'!$AA$358,'BudgetvsActual 07.30.2022'!$AC$358,'BudgetvsActual 07.30.2022'!$AE$358,'BudgetvsActual 07.30.2022'!$U$359,'BudgetvsActual 07.30.2022'!$W$359,'BudgetvsActual 07.30.2022'!$Y$359,'BudgetvsActual 07.30.2022'!$AA$359,'BudgetvsActual 07.30.2022'!$AC$359,'BudgetvsActual 07.30.2022'!$AE$359</definedName>
    <definedName name="QB_FORMULA_145" localSheetId="2" hidden="1">'BudgetvsActual 07.30.2022'!$M$360,'BudgetvsActual 07.30.2022'!$O$360,'BudgetvsActual 07.30.2022'!$U$360,'BudgetvsActual 07.30.2022'!$W$360,'BudgetvsActual 07.30.2022'!$Y$360,'BudgetvsActual 07.30.2022'!$AA$360,'BudgetvsActual 07.30.2022'!$AC$360,'BudgetvsActual 07.30.2022'!$AE$360,'BudgetvsActual 07.30.2022'!$M$361,'BudgetvsActual 07.30.2022'!$O$361,'BudgetvsActual 07.30.2022'!$U$361,'BudgetvsActual 07.30.2022'!$W$361,'BudgetvsActual 07.30.2022'!$Y$361,'BudgetvsActual 07.30.2022'!$AA$361,'BudgetvsActual 07.30.2022'!$AC$361,'BudgetvsActual 07.30.2022'!$AE$361</definedName>
    <definedName name="QB_FORMULA_146" localSheetId="2" hidden="1">'BudgetvsActual 07.30.2022'!$U$362,'BudgetvsActual 07.30.2022'!$W$362,'BudgetvsActual 07.30.2022'!$Y$362,'BudgetvsActual 07.30.2022'!$AA$362,'BudgetvsActual 07.30.2022'!$AC$362,'BudgetvsActual 07.30.2022'!$AE$362,'BudgetvsActual 07.30.2022'!$U$363,'BudgetvsActual 07.30.2022'!$W$363,'BudgetvsActual 07.30.2022'!$Y$363,'BudgetvsActual 07.30.2022'!$AA$363,'BudgetvsActual 07.30.2022'!$AC$363,'BudgetvsActual 07.30.2022'!$AE$363,'BudgetvsActual 07.30.2022'!$U$364,'BudgetvsActual 07.30.2022'!$W$364,'BudgetvsActual 07.30.2022'!$Y$364,'BudgetvsActual 07.30.2022'!$AA$364</definedName>
    <definedName name="QB_FORMULA_147" localSheetId="2" hidden="1">'BudgetvsActual 07.30.2022'!$AC$364,'BudgetvsActual 07.30.2022'!$AE$364,'BudgetvsActual 07.30.2022'!$M$365,'BudgetvsActual 07.30.2022'!$O$365,'BudgetvsActual 07.30.2022'!$U$365,'BudgetvsActual 07.30.2022'!$W$365,'BudgetvsActual 07.30.2022'!$Y$365,'BudgetvsActual 07.30.2022'!$AA$365,'BudgetvsActual 07.30.2022'!$AC$365,'BudgetvsActual 07.30.2022'!$AE$365,'BudgetvsActual 07.30.2022'!$U$366,'BudgetvsActual 07.30.2022'!$W$366,'BudgetvsActual 07.30.2022'!$Y$366,'BudgetvsActual 07.30.2022'!$AA$366,'BudgetvsActual 07.30.2022'!$AC$366,'BudgetvsActual 07.30.2022'!$AE$366</definedName>
    <definedName name="QB_FORMULA_148" localSheetId="2" hidden="1">'BudgetvsActual 07.30.2022'!$M$367,'BudgetvsActual 07.30.2022'!$O$367,'BudgetvsActual 07.30.2022'!$U$367,'BudgetvsActual 07.30.2022'!$W$367,'BudgetvsActual 07.30.2022'!$Y$367,'BudgetvsActual 07.30.2022'!$AA$367,'BudgetvsActual 07.30.2022'!$AC$367,'BudgetvsActual 07.30.2022'!$AE$367,'BudgetvsActual 07.30.2022'!$M$368,'BudgetvsActual 07.30.2022'!$O$368,'BudgetvsActual 07.30.2022'!$U$368,'BudgetvsActual 07.30.2022'!$W$368,'BudgetvsActual 07.30.2022'!$Y$368,'BudgetvsActual 07.30.2022'!$AA$368,'BudgetvsActual 07.30.2022'!$AC$368,'BudgetvsActual 07.30.2022'!$AE$368</definedName>
    <definedName name="QB_FORMULA_149" localSheetId="2" hidden="1">'BudgetvsActual 07.30.2022'!$I$369,'BudgetvsActual 07.30.2022'!$K$369,'BudgetvsActual 07.30.2022'!$M$369,'BudgetvsActual 07.30.2022'!$O$369,'BudgetvsActual 07.30.2022'!$Q$369,'BudgetvsActual 07.30.2022'!$S$369,'BudgetvsActual 07.30.2022'!$U$369,'BudgetvsActual 07.30.2022'!$W$369,'BudgetvsActual 07.30.2022'!$Y$369,'BudgetvsActual 07.30.2022'!$AA$369,'BudgetvsActual 07.30.2022'!$AC$369,'BudgetvsActual 07.30.2022'!$AE$369,'BudgetvsActual 07.30.2022'!$U$371,'BudgetvsActual 07.30.2022'!$W$371,'BudgetvsActual 07.30.2022'!$Y$371,'BudgetvsActual 07.30.2022'!$AA$371</definedName>
    <definedName name="QB_FORMULA_15" localSheetId="2" hidden="1">'BudgetvsActual 07.30.2022'!$U$43,'BudgetvsActual 07.30.2022'!$W$43,'BudgetvsActual 07.30.2022'!$Y$43,'BudgetvsActual 07.30.2022'!$AA$43,'BudgetvsActual 07.30.2022'!$AC$43,'BudgetvsActual 07.30.2022'!$AE$43,'BudgetvsActual 07.30.2022'!$M$44,'BudgetvsActual 07.30.2022'!$O$44,'BudgetvsActual 07.30.2022'!$U$44,'BudgetvsActual 07.30.2022'!$W$44,'BudgetvsActual 07.30.2022'!$Y$44,'BudgetvsActual 07.30.2022'!$AA$44,'BudgetvsActual 07.30.2022'!$AC$44,'BudgetvsActual 07.30.2022'!$AE$44,'BudgetvsActual 07.30.2022'!$U$45,'BudgetvsActual 07.30.2022'!$W$45</definedName>
    <definedName name="QB_FORMULA_150" localSheetId="2" hidden="1">'BudgetvsActual 07.30.2022'!$AC$371,'BudgetvsActual 07.30.2022'!$AE$371,'BudgetvsActual 07.30.2022'!$U$372,'BudgetvsActual 07.30.2022'!$W$372,'BudgetvsActual 07.30.2022'!$Y$372,'BudgetvsActual 07.30.2022'!$AA$372,'BudgetvsActual 07.30.2022'!$AC$372,'BudgetvsActual 07.30.2022'!$AE$372,'BudgetvsActual 07.30.2022'!$U$373,'BudgetvsActual 07.30.2022'!$W$373,'BudgetvsActual 07.30.2022'!$Y$373,'BudgetvsActual 07.30.2022'!$AA$373,'BudgetvsActual 07.30.2022'!$AC$373,'BudgetvsActual 07.30.2022'!$AE$373,'BudgetvsActual 07.30.2022'!$U$374,'BudgetvsActual 07.30.2022'!$W$374</definedName>
    <definedName name="QB_FORMULA_151" localSheetId="2" hidden="1">'BudgetvsActual 07.30.2022'!$Y$374,'BudgetvsActual 07.30.2022'!$AA$374,'BudgetvsActual 07.30.2022'!$AC$374,'BudgetvsActual 07.30.2022'!$AE$374,'BudgetvsActual 07.30.2022'!$U$375,'BudgetvsActual 07.30.2022'!$W$375,'BudgetvsActual 07.30.2022'!$Y$375,'BudgetvsActual 07.30.2022'!$AA$375,'BudgetvsActual 07.30.2022'!$AC$375,'BudgetvsActual 07.30.2022'!$AE$375,'BudgetvsActual 07.30.2022'!$U$376,'BudgetvsActual 07.30.2022'!$W$376,'BudgetvsActual 07.30.2022'!$Y$376,'BudgetvsActual 07.30.2022'!$AA$376,'BudgetvsActual 07.30.2022'!$AC$376,'BudgetvsActual 07.30.2022'!$AE$376</definedName>
    <definedName name="QB_FORMULA_152" localSheetId="2" hidden="1">'BudgetvsActual 07.30.2022'!$U$377,'BudgetvsActual 07.30.2022'!$W$377,'BudgetvsActual 07.30.2022'!$Y$377,'BudgetvsActual 07.30.2022'!$AA$377,'BudgetvsActual 07.30.2022'!$AC$377,'BudgetvsActual 07.30.2022'!$AE$377,'BudgetvsActual 07.30.2022'!$I$378,'BudgetvsActual 07.30.2022'!$Q$378,'BudgetvsActual 07.30.2022'!$S$378,'BudgetvsActual 07.30.2022'!$U$378,'BudgetvsActual 07.30.2022'!$W$378,'BudgetvsActual 07.30.2022'!$Y$378,'BudgetvsActual 07.30.2022'!$AA$378,'BudgetvsActual 07.30.2022'!$AC$378,'BudgetvsActual 07.30.2022'!$AE$378,'BudgetvsActual 07.30.2022'!$M$380</definedName>
    <definedName name="QB_FORMULA_153" localSheetId="2" hidden="1">'BudgetvsActual 07.30.2022'!$O$380,'BudgetvsActual 07.30.2022'!$U$380,'BudgetvsActual 07.30.2022'!$W$380,'BudgetvsActual 07.30.2022'!$Y$380,'BudgetvsActual 07.30.2022'!$AA$380,'BudgetvsActual 07.30.2022'!$AC$380,'BudgetvsActual 07.30.2022'!$AE$380,'BudgetvsActual 07.30.2022'!$M$381,'BudgetvsActual 07.30.2022'!$O$381,'BudgetvsActual 07.30.2022'!$U$381,'BudgetvsActual 07.30.2022'!$W$381,'BudgetvsActual 07.30.2022'!$Y$381,'BudgetvsActual 07.30.2022'!$AA$381,'BudgetvsActual 07.30.2022'!$AC$381,'BudgetvsActual 07.30.2022'!$AE$381,'BudgetvsActual 07.30.2022'!$M$382</definedName>
    <definedName name="QB_FORMULA_154" localSheetId="2" hidden="1">'BudgetvsActual 07.30.2022'!$O$382,'BudgetvsActual 07.30.2022'!$U$382,'BudgetvsActual 07.30.2022'!$W$382,'BudgetvsActual 07.30.2022'!$Y$382,'BudgetvsActual 07.30.2022'!$AA$382,'BudgetvsActual 07.30.2022'!$AC$382,'BudgetvsActual 07.30.2022'!$AE$382,'BudgetvsActual 07.30.2022'!$U$383,'BudgetvsActual 07.30.2022'!$W$383,'BudgetvsActual 07.30.2022'!$Y$383,'BudgetvsActual 07.30.2022'!$AA$383,'BudgetvsActual 07.30.2022'!$AC$383,'BudgetvsActual 07.30.2022'!$AE$383,'BudgetvsActual 07.30.2022'!$U$384,'BudgetvsActual 07.30.2022'!$W$384,'BudgetvsActual 07.30.2022'!$Y$384</definedName>
    <definedName name="QB_FORMULA_155" localSheetId="2" hidden="1">'BudgetvsActual 07.30.2022'!$AA$384,'BudgetvsActual 07.30.2022'!$AC$384,'BudgetvsActual 07.30.2022'!$AE$384,'BudgetvsActual 07.30.2022'!$U$385,'BudgetvsActual 07.30.2022'!$W$385,'BudgetvsActual 07.30.2022'!$Y$385,'BudgetvsActual 07.30.2022'!$AA$385,'BudgetvsActual 07.30.2022'!$AC$385,'BudgetvsActual 07.30.2022'!$AE$385,'BudgetvsActual 07.30.2022'!$U$386,'BudgetvsActual 07.30.2022'!$W$386,'BudgetvsActual 07.30.2022'!$Y$386,'BudgetvsActual 07.30.2022'!$AA$386,'BudgetvsActual 07.30.2022'!$AC$386,'BudgetvsActual 07.30.2022'!$AE$386,'BudgetvsActual 07.30.2022'!$U$387</definedName>
    <definedName name="QB_FORMULA_156" localSheetId="2" hidden="1">'BudgetvsActual 07.30.2022'!$W$387,'BudgetvsActual 07.30.2022'!$Y$387,'BudgetvsActual 07.30.2022'!$AA$387,'BudgetvsActual 07.30.2022'!$AC$387,'BudgetvsActual 07.30.2022'!$AE$387,'BudgetvsActual 07.30.2022'!$U$388,'BudgetvsActual 07.30.2022'!$W$388,'BudgetvsActual 07.30.2022'!$Y$388,'BudgetvsActual 07.30.2022'!$AA$388,'BudgetvsActual 07.30.2022'!$AC$388,'BudgetvsActual 07.30.2022'!$AE$388,'BudgetvsActual 07.30.2022'!$M$389,'BudgetvsActual 07.30.2022'!$O$389,'BudgetvsActual 07.30.2022'!$U$389,'BudgetvsActual 07.30.2022'!$W$389,'BudgetvsActual 07.30.2022'!$Y$389</definedName>
    <definedName name="QB_FORMULA_157" localSheetId="2" hidden="1">'BudgetvsActual 07.30.2022'!$AA$389,'BudgetvsActual 07.30.2022'!$AC$389,'BudgetvsActual 07.30.2022'!$AE$389,'BudgetvsActual 07.30.2022'!$I$390,'BudgetvsActual 07.30.2022'!$K$390,'BudgetvsActual 07.30.2022'!$M$390,'BudgetvsActual 07.30.2022'!$O$390,'BudgetvsActual 07.30.2022'!$Q$390,'BudgetvsActual 07.30.2022'!$S$390,'BudgetvsActual 07.30.2022'!$U$390,'BudgetvsActual 07.30.2022'!$W$390,'BudgetvsActual 07.30.2022'!$Y$390,'BudgetvsActual 07.30.2022'!$AA$390,'BudgetvsActual 07.30.2022'!$AC$390,'BudgetvsActual 07.30.2022'!$AE$390,'BudgetvsActual 07.30.2022'!$M$391</definedName>
    <definedName name="QB_FORMULA_158" localSheetId="2" hidden="1">'BudgetvsActual 07.30.2022'!$O$391,'BudgetvsActual 07.30.2022'!$U$391,'BudgetvsActual 07.30.2022'!$W$391,'BudgetvsActual 07.30.2022'!$Y$391,'BudgetvsActual 07.30.2022'!$AA$391,'BudgetvsActual 07.30.2022'!$AC$391,'BudgetvsActual 07.30.2022'!$AE$391,'BudgetvsActual 07.30.2022'!$U$392,'BudgetvsActual 07.30.2022'!$W$392,'BudgetvsActual 07.30.2022'!$Y$392,'BudgetvsActual 07.30.2022'!$AA$392,'BudgetvsActual 07.30.2022'!$AC$392,'BudgetvsActual 07.30.2022'!$AE$392,'BudgetvsActual 07.30.2022'!$U$393,'BudgetvsActual 07.30.2022'!$W$393,'BudgetvsActual 07.30.2022'!$Y$393</definedName>
    <definedName name="QB_FORMULA_159" localSheetId="2" hidden="1">'BudgetvsActual 07.30.2022'!$AA$393,'BudgetvsActual 07.30.2022'!$AC$393,'BudgetvsActual 07.30.2022'!$AE$393,'BudgetvsActual 07.30.2022'!$U$394,'BudgetvsActual 07.30.2022'!$W$394,'BudgetvsActual 07.30.2022'!$Y$394,'BudgetvsActual 07.30.2022'!$AA$394,'BudgetvsActual 07.30.2022'!$AC$394,'BudgetvsActual 07.30.2022'!$AE$394,'BudgetvsActual 07.30.2022'!$I$395,'BudgetvsActual 07.30.2022'!$K$395,'BudgetvsActual 07.30.2022'!$M$395,'BudgetvsActual 07.30.2022'!$O$395,'BudgetvsActual 07.30.2022'!$Q$395,'BudgetvsActual 07.30.2022'!$S$395,'BudgetvsActual 07.30.2022'!$U$395</definedName>
    <definedName name="QB_FORMULA_16" localSheetId="2" hidden="1">'BudgetvsActual 07.30.2022'!$Y$45,'BudgetvsActual 07.30.2022'!$AA$45,'BudgetvsActual 07.30.2022'!$AC$45,'BudgetvsActual 07.30.2022'!$AE$45,'BudgetvsActual 07.30.2022'!$I$46,'BudgetvsActual 07.30.2022'!$K$46,'BudgetvsActual 07.30.2022'!$M$46,'BudgetvsActual 07.30.2022'!$O$46,'BudgetvsActual 07.30.2022'!$Q$46,'BudgetvsActual 07.30.2022'!$S$46,'BudgetvsActual 07.30.2022'!$U$46,'BudgetvsActual 07.30.2022'!$W$46,'BudgetvsActual 07.30.2022'!$Y$46,'BudgetvsActual 07.30.2022'!$AA$46,'BudgetvsActual 07.30.2022'!$AC$46,'BudgetvsActual 07.30.2022'!$AE$46</definedName>
    <definedName name="QB_FORMULA_160" localSheetId="2" hidden="1">'BudgetvsActual 07.30.2022'!$W$395,'BudgetvsActual 07.30.2022'!$Y$395,'BudgetvsActual 07.30.2022'!$AA$395,'BudgetvsActual 07.30.2022'!$AC$395,'BudgetvsActual 07.30.2022'!$AE$395,'BudgetvsActual 07.30.2022'!$I$396,'BudgetvsActual 07.30.2022'!$K$396,'BudgetvsActual 07.30.2022'!$M$396,'BudgetvsActual 07.30.2022'!$O$396,'BudgetvsActual 07.30.2022'!$Q$396,'BudgetvsActual 07.30.2022'!$S$396,'BudgetvsActual 07.30.2022'!$U$396,'BudgetvsActual 07.30.2022'!$W$396,'BudgetvsActual 07.30.2022'!$Y$396,'BudgetvsActual 07.30.2022'!$AA$396,'BudgetvsActual 07.30.2022'!$AC$396</definedName>
    <definedName name="QB_FORMULA_161" localSheetId="2" hidden="1">'BudgetvsActual 07.30.2022'!$AE$396,'BudgetvsActual 07.30.2022'!$U$400,'BudgetvsActual 07.30.2022'!$W$400,'BudgetvsActual 07.30.2022'!$Y$400,'BudgetvsActual 07.30.2022'!$AA$400,'BudgetvsActual 07.30.2022'!$AC$400,'BudgetvsActual 07.30.2022'!$AE$400,'BudgetvsActual 07.30.2022'!$U$401,'BudgetvsActual 07.30.2022'!$W$401,'BudgetvsActual 07.30.2022'!$Y$401,'BudgetvsActual 07.30.2022'!$AA$401,'BudgetvsActual 07.30.2022'!$AC$401,'BudgetvsActual 07.30.2022'!$AE$401,'BudgetvsActual 07.30.2022'!$U$402,'BudgetvsActual 07.30.2022'!$W$402,'BudgetvsActual 07.30.2022'!$Y$402</definedName>
    <definedName name="QB_FORMULA_162" localSheetId="2" hidden="1">'BudgetvsActual 07.30.2022'!$AA$402,'BudgetvsActual 07.30.2022'!$AC$402,'BudgetvsActual 07.30.2022'!$AE$402,'BudgetvsActual 07.30.2022'!$I$403,'BudgetvsActual 07.30.2022'!$Q$403,'BudgetvsActual 07.30.2022'!$S$403,'BudgetvsActual 07.30.2022'!$U$403,'BudgetvsActual 07.30.2022'!$W$403,'BudgetvsActual 07.30.2022'!$Y$403,'BudgetvsActual 07.30.2022'!$AA$403,'BudgetvsActual 07.30.2022'!$AC$403,'BudgetvsActual 07.30.2022'!$AE$403,'BudgetvsActual 07.30.2022'!$I$404,'BudgetvsActual 07.30.2022'!$Q$404,'BudgetvsActual 07.30.2022'!$S$404,'BudgetvsActual 07.30.2022'!$U$404</definedName>
    <definedName name="QB_FORMULA_163" localSheetId="2" hidden="1">'BudgetvsActual 07.30.2022'!$W$404,'BudgetvsActual 07.30.2022'!$Y$404,'BudgetvsActual 07.30.2022'!$AA$404,'BudgetvsActual 07.30.2022'!$AC$404,'BudgetvsActual 07.30.2022'!$AE$404,'BudgetvsActual 07.30.2022'!$U$407,'BudgetvsActual 07.30.2022'!$W$407,'BudgetvsActual 07.30.2022'!$Y$407,'BudgetvsActual 07.30.2022'!$AA$407,'BudgetvsActual 07.30.2022'!$AC$407,'BudgetvsActual 07.30.2022'!$AE$407,'BudgetvsActual 07.30.2022'!$U$408,'BudgetvsActual 07.30.2022'!$W$408,'BudgetvsActual 07.30.2022'!$Y$408,'BudgetvsActual 07.30.2022'!$AA$408,'BudgetvsActual 07.30.2022'!$AC$408</definedName>
    <definedName name="QB_FORMULA_164" localSheetId="2" hidden="1">'BudgetvsActual 07.30.2022'!$AE$408,'BudgetvsActual 07.30.2022'!$U$409,'BudgetvsActual 07.30.2022'!$W$409,'BudgetvsActual 07.30.2022'!$Y$409,'BudgetvsActual 07.30.2022'!$AA$409,'BudgetvsActual 07.30.2022'!$AC$409,'BudgetvsActual 07.30.2022'!$AE$409,'BudgetvsActual 07.30.2022'!$U$410,'BudgetvsActual 07.30.2022'!$W$410,'BudgetvsActual 07.30.2022'!$Y$410,'BudgetvsActual 07.30.2022'!$AA$410,'BudgetvsActual 07.30.2022'!$AC$410,'BudgetvsActual 07.30.2022'!$AE$410,'BudgetvsActual 07.30.2022'!$M$411,'BudgetvsActual 07.30.2022'!$O$411,'BudgetvsActual 07.30.2022'!$U$411</definedName>
    <definedName name="QB_FORMULA_165" localSheetId="2" hidden="1">'BudgetvsActual 07.30.2022'!$W$411,'BudgetvsActual 07.30.2022'!$Y$411,'BudgetvsActual 07.30.2022'!$AA$411,'BudgetvsActual 07.30.2022'!$AC$411,'BudgetvsActual 07.30.2022'!$AE$411,'BudgetvsActual 07.30.2022'!$I$412,'BudgetvsActual 07.30.2022'!$K$412,'BudgetvsActual 07.30.2022'!$M$412,'BudgetvsActual 07.30.2022'!$O$412,'BudgetvsActual 07.30.2022'!$Q$412,'BudgetvsActual 07.30.2022'!$S$412,'BudgetvsActual 07.30.2022'!$U$412,'BudgetvsActual 07.30.2022'!$W$412,'BudgetvsActual 07.30.2022'!$Y$412,'BudgetvsActual 07.30.2022'!$AA$412,'BudgetvsActual 07.30.2022'!$AC$412</definedName>
    <definedName name="QB_FORMULA_166" localSheetId="2" hidden="1">'BudgetvsActual 07.30.2022'!$AE$412,'BudgetvsActual 07.30.2022'!$U$413,'BudgetvsActual 07.30.2022'!$W$413,'BudgetvsActual 07.30.2022'!$Y$413,'BudgetvsActual 07.30.2022'!$AA$413,'BudgetvsActual 07.30.2022'!$AC$413,'BudgetvsActual 07.30.2022'!$AE$413,'BudgetvsActual 07.30.2022'!$U$414,'BudgetvsActual 07.30.2022'!$W$414,'BudgetvsActual 07.30.2022'!$Y$414,'BudgetvsActual 07.30.2022'!$AA$414,'BudgetvsActual 07.30.2022'!$AC$414,'BudgetvsActual 07.30.2022'!$AE$414,'BudgetvsActual 07.30.2022'!$U$415,'BudgetvsActual 07.30.2022'!$W$415,'BudgetvsActual 07.30.2022'!$Y$415</definedName>
    <definedName name="QB_FORMULA_167" localSheetId="2" hidden="1">'BudgetvsActual 07.30.2022'!$AA$415,'BudgetvsActual 07.30.2022'!$AC$415,'BudgetvsActual 07.30.2022'!$AE$415,'BudgetvsActual 07.30.2022'!$I$416,'BudgetvsActual 07.30.2022'!$K$416,'BudgetvsActual 07.30.2022'!$M$416,'BudgetvsActual 07.30.2022'!$O$416,'BudgetvsActual 07.30.2022'!$Q$416,'BudgetvsActual 07.30.2022'!$S$416,'BudgetvsActual 07.30.2022'!$U$416,'BudgetvsActual 07.30.2022'!$W$416,'BudgetvsActual 07.30.2022'!$Y$416,'BudgetvsActual 07.30.2022'!$AA$416,'BudgetvsActual 07.30.2022'!$AC$416,'BudgetvsActual 07.30.2022'!$AE$416,'BudgetvsActual 07.30.2022'!$I$417</definedName>
    <definedName name="QB_FORMULA_168" localSheetId="2" hidden="1">'BudgetvsActual 07.30.2022'!$K$417,'BudgetvsActual 07.30.2022'!$M$417,'BudgetvsActual 07.30.2022'!$O$417,'BudgetvsActual 07.30.2022'!$Q$417,'BudgetvsActual 07.30.2022'!$S$417,'BudgetvsActual 07.30.2022'!$U$417,'BudgetvsActual 07.30.2022'!$W$417,'BudgetvsActual 07.30.2022'!$Y$417,'BudgetvsActual 07.30.2022'!$AA$417,'BudgetvsActual 07.30.2022'!$AC$417,'BudgetvsActual 07.30.2022'!$AE$417,'BudgetvsActual 07.30.2022'!$I$418,'BudgetvsActual 07.30.2022'!$K$418,'BudgetvsActual 07.30.2022'!$M$418,'BudgetvsActual 07.30.2022'!$O$418,'BudgetvsActual 07.30.2022'!$Q$418</definedName>
    <definedName name="QB_FORMULA_169" localSheetId="2" hidden="1">'BudgetvsActual 07.30.2022'!$S$418,'BudgetvsActual 07.30.2022'!$U$418,'BudgetvsActual 07.30.2022'!$W$418,'BudgetvsActual 07.30.2022'!$Y$418,'BudgetvsActual 07.30.2022'!$AA$418,'BudgetvsActual 07.30.2022'!$AC$418,'BudgetvsActual 07.30.2022'!$AE$418</definedName>
    <definedName name="QB_FORMULA_17" localSheetId="2" hidden="1">'BudgetvsActual 07.30.2022'!$M$48,'BudgetvsActual 07.30.2022'!$O$48,'BudgetvsActual 07.30.2022'!$U$48,'BudgetvsActual 07.30.2022'!$W$48,'BudgetvsActual 07.30.2022'!$Y$48,'BudgetvsActual 07.30.2022'!$AA$48,'BudgetvsActual 07.30.2022'!$AC$48,'BudgetvsActual 07.30.2022'!$AE$48,'BudgetvsActual 07.30.2022'!$M$49,'BudgetvsActual 07.30.2022'!$O$49,'BudgetvsActual 07.30.2022'!$U$49,'BudgetvsActual 07.30.2022'!$W$49,'BudgetvsActual 07.30.2022'!$Y$49,'BudgetvsActual 07.30.2022'!$AA$49,'BudgetvsActual 07.30.2022'!$AC$49,'BudgetvsActual 07.30.2022'!$AE$49</definedName>
    <definedName name="QB_FORMULA_18" localSheetId="2" hidden="1">'BudgetvsActual 07.30.2022'!$M$50,'BudgetvsActual 07.30.2022'!$O$50,'BudgetvsActual 07.30.2022'!$U$50,'BudgetvsActual 07.30.2022'!$W$50,'BudgetvsActual 07.30.2022'!$Y$50,'BudgetvsActual 07.30.2022'!$AA$50,'BudgetvsActual 07.30.2022'!$AC$50,'BudgetvsActual 07.30.2022'!$AE$50,'BudgetvsActual 07.30.2022'!$M$51,'BudgetvsActual 07.30.2022'!$O$51,'BudgetvsActual 07.30.2022'!$U$51,'BudgetvsActual 07.30.2022'!$W$51,'BudgetvsActual 07.30.2022'!$Y$51,'BudgetvsActual 07.30.2022'!$AA$51,'BudgetvsActual 07.30.2022'!$AC$51,'BudgetvsActual 07.30.2022'!$AE$51</definedName>
    <definedName name="QB_FORMULA_19" localSheetId="2" hidden="1">'BudgetvsActual 07.30.2022'!$U$52,'BudgetvsActual 07.30.2022'!$W$52,'BudgetvsActual 07.30.2022'!$Y$52,'BudgetvsActual 07.30.2022'!$AA$52,'BudgetvsActual 07.30.2022'!$AC$52,'BudgetvsActual 07.30.2022'!$AE$52,'BudgetvsActual 07.30.2022'!$U$53,'BudgetvsActual 07.30.2022'!$W$53,'BudgetvsActual 07.30.2022'!$Y$53,'BudgetvsActual 07.30.2022'!$AA$53,'BudgetvsActual 07.30.2022'!$AC$53,'BudgetvsActual 07.30.2022'!$AE$53,'BudgetvsActual 07.30.2022'!$I$54,'BudgetvsActual 07.30.2022'!$K$54,'BudgetvsActual 07.30.2022'!$M$54,'BudgetvsActual 07.30.2022'!$O$54</definedName>
    <definedName name="QB_FORMULA_2" localSheetId="1" hidden="1">'AR Aging 07.31.2022'!$F$22,'AR Aging 07.31.2022'!$H$22,'AR Aging 07.31.2022'!$J$22,'AR Aging 07.31.2022'!$L$22,'AR Aging 07.31.2022'!$N$22,'AR Aging 07.31.2022'!$N$23,'AR Aging 07.31.2022'!$N$24,'AR Aging 07.31.2022'!$N$25,'AR Aging 07.31.2022'!$N$27,'AR Aging 07.31.2022'!$D$28,'AR Aging 07.31.2022'!$F$28,'AR Aging 07.31.2022'!$H$28,'AR Aging 07.31.2022'!$J$28,'AR Aging 07.31.2022'!$L$28,'AR Aging 07.31.2022'!$N$28,'AR Aging 07.31.2022'!#REF!</definedName>
    <definedName name="QB_FORMULA_2" localSheetId="0" hidden="1">'Balance Sheet Prev Yr 07.30.22'!$K$21,'Balance Sheet Prev Yr 07.30.22'!$M$21,'Balance Sheet Prev Yr 07.30.22'!$G$22,'Balance Sheet Prev Yr 07.30.22'!$I$22,'Balance Sheet Prev Yr 07.30.22'!$K$22,'Balance Sheet Prev Yr 07.30.22'!$M$22,'Balance Sheet Prev Yr 07.30.22'!$K$25,'Balance Sheet Prev Yr 07.30.22'!$M$25,'Balance Sheet Prev Yr 07.30.22'!$K$26,'Balance Sheet Prev Yr 07.30.22'!$M$26,'Balance Sheet Prev Yr 07.30.22'!$K$27,'Balance Sheet Prev Yr 07.30.22'!$M$27,'Balance Sheet Prev Yr 07.30.22'!$K$28,'Balance Sheet Prev Yr 07.30.22'!$M$28,'Balance Sheet Prev Yr 07.30.22'!$K$29,'Balance Sheet Prev Yr 07.30.22'!$M$29</definedName>
    <definedName name="QB_FORMULA_2" localSheetId="2" hidden="1">'BudgetvsActual 07.30.2022'!$U$10,'BudgetvsActual 07.30.2022'!$W$10,'BudgetvsActual 07.30.2022'!$Y$10,'BudgetvsActual 07.30.2022'!$AA$10,'BudgetvsActual 07.30.2022'!$AC$10,'BudgetvsActual 07.30.2022'!$AE$10,'BudgetvsActual 07.30.2022'!$U$12,'BudgetvsActual 07.30.2022'!$W$12,'BudgetvsActual 07.30.2022'!$Y$12,'BudgetvsActual 07.30.2022'!$AA$12,'BudgetvsActual 07.30.2022'!$AC$12,'BudgetvsActual 07.30.2022'!$AE$12,'BudgetvsActual 07.30.2022'!$U$13,'BudgetvsActual 07.30.2022'!$W$13,'BudgetvsActual 07.30.2022'!$Y$13,'BudgetvsActual 07.30.2022'!$AA$13</definedName>
    <definedName name="QB_FORMULA_20" localSheetId="2" hidden="1">'BudgetvsActual 07.30.2022'!$Q$54,'BudgetvsActual 07.30.2022'!$S$54,'BudgetvsActual 07.30.2022'!$U$54,'BudgetvsActual 07.30.2022'!$W$54,'BudgetvsActual 07.30.2022'!$Y$54,'BudgetvsActual 07.30.2022'!$AA$54,'BudgetvsActual 07.30.2022'!$AC$54,'BudgetvsActual 07.30.2022'!$AE$54,'BudgetvsActual 07.30.2022'!$U$56,'BudgetvsActual 07.30.2022'!$W$56,'BudgetvsActual 07.30.2022'!$Y$56,'BudgetvsActual 07.30.2022'!$AA$56,'BudgetvsActual 07.30.2022'!$AC$56,'BudgetvsActual 07.30.2022'!$AE$56,'BudgetvsActual 07.30.2022'!$U$57,'BudgetvsActual 07.30.2022'!$W$57</definedName>
    <definedName name="QB_FORMULA_21" localSheetId="2" hidden="1">'BudgetvsActual 07.30.2022'!$Y$57,'BudgetvsActual 07.30.2022'!$AA$57,'BudgetvsActual 07.30.2022'!$AC$57,'BudgetvsActual 07.30.2022'!$AE$57,'BudgetvsActual 07.30.2022'!$U$58,'BudgetvsActual 07.30.2022'!$W$58,'BudgetvsActual 07.30.2022'!$Y$58,'BudgetvsActual 07.30.2022'!$AA$58,'BudgetvsActual 07.30.2022'!$AC$58,'BudgetvsActual 07.30.2022'!$AE$58,'BudgetvsActual 07.30.2022'!$U$59,'BudgetvsActual 07.30.2022'!$W$59,'BudgetvsActual 07.30.2022'!$Y$59,'BudgetvsActual 07.30.2022'!$AA$59,'BudgetvsActual 07.30.2022'!$AC$59,'BudgetvsActual 07.30.2022'!$AE$59</definedName>
    <definedName name="QB_FORMULA_22" localSheetId="2" hidden="1">'BudgetvsActual 07.30.2022'!$U$60,'BudgetvsActual 07.30.2022'!$W$60,'BudgetvsActual 07.30.2022'!$Y$60,'BudgetvsActual 07.30.2022'!$AA$60,'BudgetvsActual 07.30.2022'!$AC$60,'BudgetvsActual 07.30.2022'!$AE$60,'BudgetvsActual 07.30.2022'!$I$61,'BudgetvsActual 07.30.2022'!$Q$61,'BudgetvsActual 07.30.2022'!$S$61,'BudgetvsActual 07.30.2022'!$U$61,'BudgetvsActual 07.30.2022'!$W$61,'BudgetvsActual 07.30.2022'!$Y$61,'BudgetvsActual 07.30.2022'!$AA$61,'BudgetvsActual 07.30.2022'!$AC$61,'BudgetvsActual 07.30.2022'!$AE$61,'BudgetvsActual 07.30.2022'!$M$62</definedName>
    <definedName name="QB_FORMULA_23" localSheetId="2" hidden="1">'BudgetvsActual 07.30.2022'!$O$62,'BudgetvsActual 07.30.2022'!$U$62,'BudgetvsActual 07.30.2022'!$W$62,'BudgetvsActual 07.30.2022'!$Y$62,'BudgetvsActual 07.30.2022'!$AA$62,'BudgetvsActual 07.30.2022'!$AC$62,'BudgetvsActual 07.30.2022'!$AE$62,'BudgetvsActual 07.30.2022'!$M$63,'BudgetvsActual 07.30.2022'!$O$63,'BudgetvsActual 07.30.2022'!$U$63,'BudgetvsActual 07.30.2022'!$W$63,'BudgetvsActual 07.30.2022'!$Y$63,'BudgetvsActual 07.30.2022'!$AA$63,'BudgetvsActual 07.30.2022'!$AC$63,'BudgetvsActual 07.30.2022'!$AE$63,'BudgetvsActual 07.30.2022'!$U$64</definedName>
    <definedName name="QB_FORMULA_24" localSheetId="2" hidden="1">'BudgetvsActual 07.30.2022'!$W$64,'BudgetvsActual 07.30.2022'!$Y$64,'BudgetvsActual 07.30.2022'!$AA$64,'BudgetvsActual 07.30.2022'!$AC$64,'BudgetvsActual 07.30.2022'!$AE$64,'BudgetvsActual 07.30.2022'!$U$65,'BudgetvsActual 07.30.2022'!$W$65,'BudgetvsActual 07.30.2022'!$Y$65,'BudgetvsActual 07.30.2022'!$AA$65,'BudgetvsActual 07.30.2022'!$AC$65,'BudgetvsActual 07.30.2022'!$AE$65,'BudgetvsActual 07.30.2022'!$U$66,'BudgetvsActual 07.30.2022'!$W$66,'BudgetvsActual 07.30.2022'!$Y$66,'BudgetvsActual 07.30.2022'!$AA$66,'BudgetvsActual 07.30.2022'!$AC$66</definedName>
    <definedName name="QB_FORMULA_25" localSheetId="2" hidden="1">'BudgetvsActual 07.30.2022'!$AE$66,'BudgetvsActual 07.30.2022'!$U$67,'BudgetvsActual 07.30.2022'!$W$67,'BudgetvsActual 07.30.2022'!$Y$67,'BudgetvsActual 07.30.2022'!$AA$67,'BudgetvsActual 07.30.2022'!$AC$67,'BudgetvsActual 07.30.2022'!$AE$67,'BudgetvsActual 07.30.2022'!$M$69,'BudgetvsActual 07.30.2022'!$O$69,'BudgetvsActual 07.30.2022'!$U$69,'BudgetvsActual 07.30.2022'!$W$69,'BudgetvsActual 07.30.2022'!$Y$69,'BudgetvsActual 07.30.2022'!$AA$69,'BudgetvsActual 07.30.2022'!$AC$69,'BudgetvsActual 07.30.2022'!$AE$69,'BudgetvsActual 07.30.2022'!$M$70</definedName>
    <definedName name="QB_FORMULA_26" localSheetId="2" hidden="1">'BudgetvsActual 07.30.2022'!$O$70,'BudgetvsActual 07.30.2022'!$U$70,'BudgetvsActual 07.30.2022'!$W$70,'BudgetvsActual 07.30.2022'!$Y$70,'BudgetvsActual 07.30.2022'!$AA$70,'BudgetvsActual 07.30.2022'!$AC$70,'BudgetvsActual 07.30.2022'!$AE$70,'BudgetvsActual 07.30.2022'!$U$71,'BudgetvsActual 07.30.2022'!$W$71,'BudgetvsActual 07.30.2022'!$Y$71,'BudgetvsActual 07.30.2022'!$AA$71,'BudgetvsActual 07.30.2022'!$AC$71,'BudgetvsActual 07.30.2022'!$AE$71,'BudgetvsActual 07.30.2022'!$I$72,'BudgetvsActual 07.30.2022'!$K$72,'BudgetvsActual 07.30.2022'!$M$72</definedName>
    <definedName name="QB_FORMULA_27" localSheetId="2" hidden="1">'BudgetvsActual 07.30.2022'!$O$72,'BudgetvsActual 07.30.2022'!$Q$72,'BudgetvsActual 07.30.2022'!$S$72,'BudgetvsActual 07.30.2022'!$U$72,'BudgetvsActual 07.30.2022'!$W$72,'BudgetvsActual 07.30.2022'!$Y$72,'BudgetvsActual 07.30.2022'!$AA$72,'BudgetvsActual 07.30.2022'!$AC$72,'BudgetvsActual 07.30.2022'!$AE$72,'BudgetvsActual 07.30.2022'!$U$74,'BudgetvsActual 07.30.2022'!$W$74,'BudgetvsActual 07.30.2022'!$Y$74,'BudgetvsActual 07.30.2022'!$AA$74,'BudgetvsActual 07.30.2022'!$AC$74,'BudgetvsActual 07.30.2022'!$AE$74,'BudgetvsActual 07.30.2022'!$U$75</definedName>
    <definedName name="QB_FORMULA_28" localSheetId="2" hidden="1">'BudgetvsActual 07.30.2022'!$W$75,'BudgetvsActual 07.30.2022'!$Y$75,'BudgetvsActual 07.30.2022'!$AA$75,'BudgetvsActual 07.30.2022'!$AC$75,'BudgetvsActual 07.30.2022'!$AE$75,'BudgetvsActual 07.30.2022'!$M$76,'BudgetvsActual 07.30.2022'!$O$76,'BudgetvsActual 07.30.2022'!$U$76,'BudgetvsActual 07.30.2022'!$W$76,'BudgetvsActual 07.30.2022'!$Y$76,'BudgetvsActual 07.30.2022'!$AA$76,'BudgetvsActual 07.30.2022'!$AC$76,'BudgetvsActual 07.30.2022'!$AE$76,'BudgetvsActual 07.30.2022'!$M$77,'BudgetvsActual 07.30.2022'!$O$77,'BudgetvsActual 07.30.2022'!$U$77</definedName>
    <definedName name="QB_FORMULA_29" localSheetId="2" hidden="1">'BudgetvsActual 07.30.2022'!$W$77,'BudgetvsActual 07.30.2022'!$Y$77,'BudgetvsActual 07.30.2022'!$AA$77,'BudgetvsActual 07.30.2022'!$AC$77,'BudgetvsActual 07.30.2022'!$AE$77,'BudgetvsActual 07.30.2022'!$M$78,'BudgetvsActual 07.30.2022'!$O$78,'BudgetvsActual 07.30.2022'!$U$78,'BudgetvsActual 07.30.2022'!$W$78,'BudgetvsActual 07.30.2022'!$Y$78,'BudgetvsActual 07.30.2022'!$AA$78,'BudgetvsActual 07.30.2022'!$AC$78,'BudgetvsActual 07.30.2022'!$AE$78,'BudgetvsActual 07.30.2022'!$M$79,'BudgetvsActual 07.30.2022'!$O$79,'BudgetvsActual 07.30.2022'!$U$79</definedName>
    <definedName name="QB_FORMULA_3" localSheetId="1" hidden="1">'AR Aging 07.31.2022'!$N$29,'AR Aging 07.31.2022'!$D$30,'AR Aging 07.31.2022'!$F$30,'AR Aging 07.31.2022'!$H$30,'AR Aging 07.31.2022'!$J$30,'AR Aging 07.31.2022'!$L$30,'AR Aging 07.31.2022'!$N$30</definedName>
    <definedName name="QB_FORMULA_3" localSheetId="0" hidden="1">'Balance Sheet Prev Yr 07.30.22'!$K$30,'Balance Sheet Prev Yr 07.30.22'!$M$30,'Balance Sheet Prev Yr 07.30.22'!$K$31,'Balance Sheet Prev Yr 07.30.22'!$M$31,'Balance Sheet Prev Yr 07.30.22'!$K$32,'Balance Sheet Prev Yr 07.30.22'!$M$32,'Balance Sheet Prev Yr 07.30.22'!$K$33,'Balance Sheet Prev Yr 07.30.22'!$M$33,'Balance Sheet Prev Yr 07.30.22'!$K$34,'Balance Sheet Prev Yr 07.30.22'!$M$34,'Balance Sheet Prev Yr 07.30.22'!$K$35,'Balance Sheet Prev Yr 07.30.22'!$M$35,'Balance Sheet Prev Yr 07.30.22'!$K$36,'Balance Sheet Prev Yr 07.30.22'!$M$36,'Balance Sheet Prev Yr 07.30.22'!$K$37,'Balance Sheet Prev Yr 07.30.22'!$M$37</definedName>
    <definedName name="QB_FORMULA_3" localSheetId="2" hidden="1">'BudgetvsActual 07.30.2022'!$AC$13,'BudgetvsActual 07.30.2022'!$AE$13,'BudgetvsActual 07.30.2022'!$M$16,'BudgetvsActual 07.30.2022'!$O$16,'BudgetvsActual 07.30.2022'!$U$16,'BudgetvsActual 07.30.2022'!$W$16,'BudgetvsActual 07.30.2022'!$Y$16,'BudgetvsActual 07.30.2022'!$AA$16,'BudgetvsActual 07.30.2022'!$AC$16,'BudgetvsActual 07.30.2022'!$AE$16,'BudgetvsActual 07.30.2022'!$M$17,'BudgetvsActual 07.30.2022'!$O$17,'BudgetvsActual 07.30.2022'!$U$17,'BudgetvsActual 07.30.2022'!$W$17,'BudgetvsActual 07.30.2022'!$Y$17,'BudgetvsActual 07.30.2022'!$AA$17</definedName>
    <definedName name="QB_FORMULA_30" localSheetId="2" hidden="1">'BudgetvsActual 07.30.2022'!$W$79,'BudgetvsActual 07.30.2022'!$Y$79,'BudgetvsActual 07.30.2022'!$AA$79,'BudgetvsActual 07.30.2022'!$AC$79,'BudgetvsActual 07.30.2022'!$AE$79,'BudgetvsActual 07.30.2022'!$M$80,'BudgetvsActual 07.30.2022'!$O$80,'BudgetvsActual 07.30.2022'!$U$80,'BudgetvsActual 07.30.2022'!$W$80,'BudgetvsActual 07.30.2022'!$Y$80,'BudgetvsActual 07.30.2022'!$AA$80,'BudgetvsActual 07.30.2022'!$AC$80,'BudgetvsActual 07.30.2022'!$AE$80,'BudgetvsActual 07.30.2022'!$M$81,'BudgetvsActual 07.30.2022'!$O$81,'BudgetvsActual 07.30.2022'!$U$81</definedName>
    <definedName name="QB_FORMULA_31" localSheetId="2" hidden="1">'BudgetvsActual 07.30.2022'!$W$81,'BudgetvsActual 07.30.2022'!$Y$81,'BudgetvsActual 07.30.2022'!$AA$81,'BudgetvsActual 07.30.2022'!$AC$81,'BudgetvsActual 07.30.2022'!$AE$81,'BudgetvsActual 07.30.2022'!$M$82,'BudgetvsActual 07.30.2022'!$O$82,'BudgetvsActual 07.30.2022'!$U$82,'BudgetvsActual 07.30.2022'!$W$82,'BudgetvsActual 07.30.2022'!$Y$82,'BudgetvsActual 07.30.2022'!$AA$82,'BudgetvsActual 07.30.2022'!$AC$82,'BudgetvsActual 07.30.2022'!$AE$82,'BudgetvsActual 07.30.2022'!$U$83,'BudgetvsActual 07.30.2022'!$W$83,'BudgetvsActual 07.30.2022'!$Y$83</definedName>
    <definedName name="QB_FORMULA_32" localSheetId="2" hidden="1">'BudgetvsActual 07.30.2022'!$AA$83,'BudgetvsActual 07.30.2022'!$AC$83,'BudgetvsActual 07.30.2022'!$AE$83,'BudgetvsActual 07.30.2022'!$M$84,'BudgetvsActual 07.30.2022'!$O$84,'BudgetvsActual 07.30.2022'!$U$84,'BudgetvsActual 07.30.2022'!$W$84,'BudgetvsActual 07.30.2022'!$Y$84,'BudgetvsActual 07.30.2022'!$AA$84,'BudgetvsActual 07.30.2022'!$AC$84,'BudgetvsActual 07.30.2022'!$AE$84,'BudgetvsActual 07.30.2022'!$M$85,'BudgetvsActual 07.30.2022'!$O$85,'BudgetvsActual 07.30.2022'!$U$85,'BudgetvsActual 07.30.2022'!$W$85,'BudgetvsActual 07.30.2022'!$Y$85</definedName>
    <definedName name="QB_FORMULA_33" localSheetId="2" hidden="1">'BudgetvsActual 07.30.2022'!$AA$85,'BudgetvsActual 07.30.2022'!$AC$85,'BudgetvsActual 07.30.2022'!$AE$85,'BudgetvsActual 07.30.2022'!$U$86,'BudgetvsActual 07.30.2022'!$W$86,'BudgetvsActual 07.30.2022'!$Y$86,'BudgetvsActual 07.30.2022'!$AA$86,'BudgetvsActual 07.30.2022'!$AC$86,'BudgetvsActual 07.30.2022'!$AE$86,'BudgetvsActual 07.30.2022'!$M$87,'BudgetvsActual 07.30.2022'!$O$87,'BudgetvsActual 07.30.2022'!$U$87,'BudgetvsActual 07.30.2022'!$W$87,'BudgetvsActual 07.30.2022'!$Y$87,'BudgetvsActual 07.30.2022'!$AA$87,'BudgetvsActual 07.30.2022'!$AC$87</definedName>
    <definedName name="QB_FORMULA_34" localSheetId="2" hidden="1">'BudgetvsActual 07.30.2022'!$AE$87,'BudgetvsActual 07.30.2022'!$U$88,'BudgetvsActual 07.30.2022'!$W$88,'BudgetvsActual 07.30.2022'!$Y$88,'BudgetvsActual 07.30.2022'!$AA$88,'BudgetvsActual 07.30.2022'!$AC$88,'BudgetvsActual 07.30.2022'!$AE$88,'BudgetvsActual 07.30.2022'!$U$89,'BudgetvsActual 07.30.2022'!$W$89,'BudgetvsActual 07.30.2022'!$Y$89,'BudgetvsActual 07.30.2022'!$AA$89,'BudgetvsActual 07.30.2022'!$AC$89,'BudgetvsActual 07.30.2022'!$AE$89,'BudgetvsActual 07.30.2022'!$U$90,'BudgetvsActual 07.30.2022'!$W$90,'BudgetvsActual 07.30.2022'!$Y$90</definedName>
    <definedName name="QB_FORMULA_35" localSheetId="2" hidden="1">'BudgetvsActual 07.30.2022'!$AA$90,'BudgetvsActual 07.30.2022'!$AC$90,'BudgetvsActual 07.30.2022'!$AE$90,'BudgetvsActual 07.30.2022'!$M$91,'BudgetvsActual 07.30.2022'!$O$91,'BudgetvsActual 07.30.2022'!$U$91,'BudgetvsActual 07.30.2022'!$W$91,'BudgetvsActual 07.30.2022'!$Y$91,'BudgetvsActual 07.30.2022'!$AA$91,'BudgetvsActual 07.30.2022'!$AC$91,'BudgetvsActual 07.30.2022'!$AE$91,'BudgetvsActual 07.30.2022'!$M$92,'BudgetvsActual 07.30.2022'!$O$92,'BudgetvsActual 07.30.2022'!$U$92,'BudgetvsActual 07.30.2022'!$W$92,'BudgetvsActual 07.30.2022'!$Y$92</definedName>
    <definedName name="QB_FORMULA_36" localSheetId="2" hidden="1">'BudgetvsActual 07.30.2022'!$AA$92,'BudgetvsActual 07.30.2022'!$AC$92,'BudgetvsActual 07.30.2022'!$AE$92,'BudgetvsActual 07.30.2022'!$I$93,'BudgetvsActual 07.30.2022'!$K$93,'BudgetvsActual 07.30.2022'!$M$93,'BudgetvsActual 07.30.2022'!$O$93,'BudgetvsActual 07.30.2022'!$Q$93,'BudgetvsActual 07.30.2022'!$S$93,'BudgetvsActual 07.30.2022'!$U$93,'BudgetvsActual 07.30.2022'!$W$93,'BudgetvsActual 07.30.2022'!$Y$93,'BudgetvsActual 07.30.2022'!$AA$93,'BudgetvsActual 07.30.2022'!$AC$93,'BudgetvsActual 07.30.2022'!$AE$93,'BudgetvsActual 07.30.2022'!$U$95</definedName>
    <definedName name="QB_FORMULA_37" localSheetId="2" hidden="1">'BudgetvsActual 07.30.2022'!$W$95,'BudgetvsActual 07.30.2022'!$Y$95,'BudgetvsActual 07.30.2022'!$AA$95,'BudgetvsActual 07.30.2022'!$AC$95,'BudgetvsActual 07.30.2022'!$AE$95,'BudgetvsActual 07.30.2022'!$U$96,'BudgetvsActual 07.30.2022'!$W$96,'BudgetvsActual 07.30.2022'!$Y$96,'BudgetvsActual 07.30.2022'!$AA$96,'BudgetvsActual 07.30.2022'!$AC$96,'BudgetvsActual 07.30.2022'!$AE$96,'BudgetvsActual 07.30.2022'!$U$97,'BudgetvsActual 07.30.2022'!$W$97,'BudgetvsActual 07.30.2022'!$Y$97,'BudgetvsActual 07.30.2022'!$AA$97,'BudgetvsActual 07.30.2022'!$AC$97</definedName>
    <definedName name="QB_FORMULA_38" localSheetId="2" hidden="1">'BudgetvsActual 07.30.2022'!$AE$97,'BudgetvsActual 07.30.2022'!$U$98,'BudgetvsActual 07.30.2022'!$W$98,'BudgetvsActual 07.30.2022'!$Y$98,'BudgetvsActual 07.30.2022'!$AA$98,'BudgetvsActual 07.30.2022'!$AC$98,'BudgetvsActual 07.30.2022'!$AE$98,'BudgetvsActual 07.30.2022'!$U$99,'BudgetvsActual 07.30.2022'!$W$99,'BudgetvsActual 07.30.2022'!$Y$99,'BudgetvsActual 07.30.2022'!$AA$99,'BudgetvsActual 07.30.2022'!$AC$99,'BudgetvsActual 07.30.2022'!$AE$99,'BudgetvsActual 07.30.2022'!$I$100,'BudgetvsActual 07.30.2022'!$Q$100,'BudgetvsActual 07.30.2022'!$S$100</definedName>
    <definedName name="QB_FORMULA_39" localSheetId="2" hidden="1">'BudgetvsActual 07.30.2022'!$U$100,'BudgetvsActual 07.30.2022'!$W$100,'BudgetvsActual 07.30.2022'!$Y$100,'BudgetvsActual 07.30.2022'!$AA$100,'BudgetvsActual 07.30.2022'!$AC$100,'BudgetvsActual 07.30.2022'!$AE$100,'BudgetvsActual 07.30.2022'!$U$101,'BudgetvsActual 07.30.2022'!$W$101,'BudgetvsActual 07.30.2022'!$Y$101,'BudgetvsActual 07.30.2022'!$AA$101,'BudgetvsActual 07.30.2022'!$AC$101,'BudgetvsActual 07.30.2022'!$AE$101,'BudgetvsActual 07.30.2022'!$M$103,'BudgetvsActual 07.30.2022'!$O$103,'BudgetvsActual 07.30.2022'!$U$103,'BudgetvsActual 07.30.2022'!$W$103</definedName>
    <definedName name="QB_FORMULA_4" localSheetId="0" hidden="1">'Balance Sheet Prev Yr 07.30.22'!$K$38,'Balance Sheet Prev Yr 07.30.22'!$M$38,'Balance Sheet Prev Yr 07.30.22'!$K$39,'Balance Sheet Prev Yr 07.30.22'!$M$39,'Balance Sheet Prev Yr 07.30.22'!$K$40,'Balance Sheet Prev Yr 07.30.22'!$M$40,'Balance Sheet Prev Yr 07.30.22'!$K$41,'Balance Sheet Prev Yr 07.30.22'!$M$41,'Balance Sheet Prev Yr 07.30.22'!$K$42,'Balance Sheet Prev Yr 07.30.22'!$M$42,'Balance Sheet Prev Yr 07.30.22'!$K$43,'Balance Sheet Prev Yr 07.30.22'!$M$43,'Balance Sheet Prev Yr 07.30.22'!$K$44,'Balance Sheet Prev Yr 07.30.22'!$M$44,'Balance Sheet Prev Yr 07.30.22'!$K$45,'Balance Sheet Prev Yr 07.30.22'!$M$45</definedName>
    <definedName name="QB_FORMULA_4" localSheetId="2" hidden="1">'BudgetvsActual 07.30.2022'!$AC$17,'BudgetvsActual 07.30.2022'!$AE$17,'BudgetvsActual 07.30.2022'!$M$18,'BudgetvsActual 07.30.2022'!$O$18,'BudgetvsActual 07.30.2022'!$U$18,'BudgetvsActual 07.30.2022'!$W$18,'BudgetvsActual 07.30.2022'!$Y$18,'BudgetvsActual 07.30.2022'!$AA$18,'BudgetvsActual 07.30.2022'!$AC$18,'BudgetvsActual 07.30.2022'!$AE$18,'BudgetvsActual 07.30.2022'!$M$19,'BudgetvsActual 07.30.2022'!$O$19,'BudgetvsActual 07.30.2022'!$U$19,'BudgetvsActual 07.30.2022'!$W$19,'BudgetvsActual 07.30.2022'!$Y$19,'BudgetvsActual 07.30.2022'!$AA$19</definedName>
    <definedName name="QB_FORMULA_40" localSheetId="2" hidden="1">'BudgetvsActual 07.30.2022'!$Y$103,'BudgetvsActual 07.30.2022'!$AA$103,'BudgetvsActual 07.30.2022'!$AC$103,'BudgetvsActual 07.30.2022'!$AE$103,'BudgetvsActual 07.30.2022'!$M$104,'BudgetvsActual 07.30.2022'!$O$104,'BudgetvsActual 07.30.2022'!$U$104,'BudgetvsActual 07.30.2022'!$W$104,'BudgetvsActual 07.30.2022'!$Y$104,'BudgetvsActual 07.30.2022'!$AA$104,'BudgetvsActual 07.30.2022'!$AC$104,'BudgetvsActual 07.30.2022'!$AE$104,'BudgetvsActual 07.30.2022'!$M$105,'BudgetvsActual 07.30.2022'!$O$105,'BudgetvsActual 07.30.2022'!$U$105,'BudgetvsActual 07.30.2022'!$W$105</definedName>
    <definedName name="QB_FORMULA_41" localSheetId="2" hidden="1">'BudgetvsActual 07.30.2022'!$Y$105,'BudgetvsActual 07.30.2022'!$AA$105,'BudgetvsActual 07.30.2022'!$AC$105,'BudgetvsActual 07.30.2022'!$AE$105,'BudgetvsActual 07.30.2022'!$U$106,'BudgetvsActual 07.30.2022'!$W$106,'BudgetvsActual 07.30.2022'!$Y$106,'BudgetvsActual 07.30.2022'!$AA$106,'BudgetvsActual 07.30.2022'!$AC$106,'BudgetvsActual 07.30.2022'!$AE$106,'BudgetvsActual 07.30.2022'!$M$107,'BudgetvsActual 07.30.2022'!$O$107,'BudgetvsActual 07.30.2022'!$U$107,'BudgetvsActual 07.30.2022'!$W$107,'BudgetvsActual 07.30.2022'!$Y$107,'BudgetvsActual 07.30.2022'!$AA$107</definedName>
    <definedName name="QB_FORMULA_42" localSheetId="2" hidden="1">'BudgetvsActual 07.30.2022'!$AC$107,'BudgetvsActual 07.30.2022'!$AE$107,'BudgetvsActual 07.30.2022'!$M$108,'BudgetvsActual 07.30.2022'!$O$108,'BudgetvsActual 07.30.2022'!$U$108,'BudgetvsActual 07.30.2022'!$W$108,'BudgetvsActual 07.30.2022'!$Y$108,'BudgetvsActual 07.30.2022'!$AA$108,'BudgetvsActual 07.30.2022'!$AC$108,'BudgetvsActual 07.30.2022'!$AE$108,'BudgetvsActual 07.30.2022'!$M$109,'BudgetvsActual 07.30.2022'!$O$109,'BudgetvsActual 07.30.2022'!$U$109,'BudgetvsActual 07.30.2022'!$W$109,'BudgetvsActual 07.30.2022'!$Y$109,'BudgetvsActual 07.30.2022'!$AA$109</definedName>
    <definedName name="QB_FORMULA_43" localSheetId="2" hidden="1">'BudgetvsActual 07.30.2022'!$AC$109,'BudgetvsActual 07.30.2022'!$AE$109,'BudgetvsActual 07.30.2022'!$U$110,'BudgetvsActual 07.30.2022'!$W$110,'BudgetvsActual 07.30.2022'!$Y$110,'BudgetvsActual 07.30.2022'!$AA$110,'BudgetvsActual 07.30.2022'!$AC$110,'BudgetvsActual 07.30.2022'!$AE$110,'BudgetvsActual 07.30.2022'!$M$111,'BudgetvsActual 07.30.2022'!$O$111,'BudgetvsActual 07.30.2022'!$U$111,'BudgetvsActual 07.30.2022'!$W$111,'BudgetvsActual 07.30.2022'!$Y$111,'BudgetvsActual 07.30.2022'!$AA$111,'BudgetvsActual 07.30.2022'!$AC$111,'BudgetvsActual 07.30.2022'!$AE$111</definedName>
    <definedName name="QB_FORMULA_44" localSheetId="2" hidden="1">'BudgetvsActual 07.30.2022'!$I$112,'BudgetvsActual 07.30.2022'!$K$112,'BudgetvsActual 07.30.2022'!$M$112,'BudgetvsActual 07.30.2022'!$O$112,'BudgetvsActual 07.30.2022'!$Q$112,'BudgetvsActual 07.30.2022'!$S$112,'BudgetvsActual 07.30.2022'!$U$112,'BudgetvsActual 07.30.2022'!$W$112,'BudgetvsActual 07.30.2022'!$Y$112,'BudgetvsActual 07.30.2022'!$AA$112,'BudgetvsActual 07.30.2022'!$AC$112,'BudgetvsActual 07.30.2022'!$AE$112,'BudgetvsActual 07.30.2022'!$U$113,'BudgetvsActual 07.30.2022'!$W$113,'BudgetvsActual 07.30.2022'!$Y$113,'BudgetvsActual 07.30.2022'!$AA$113</definedName>
    <definedName name="QB_FORMULA_45" localSheetId="2" hidden="1">'BudgetvsActual 07.30.2022'!$AC$113,'BudgetvsActual 07.30.2022'!$AE$113,'BudgetvsActual 07.30.2022'!$U$114,'BudgetvsActual 07.30.2022'!$W$114,'BudgetvsActual 07.30.2022'!$Y$114,'BudgetvsActual 07.30.2022'!$AA$114,'BudgetvsActual 07.30.2022'!$AC$114,'BudgetvsActual 07.30.2022'!$AE$114,'BudgetvsActual 07.30.2022'!$U$115,'BudgetvsActual 07.30.2022'!$W$115,'BudgetvsActual 07.30.2022'!$Y$115,'BudgetvsActual 07.30.2022'!$AA$115,'BudgetvsActual 07.30.2022'!$AC$115,'BudgetvsActual 07.30.2022'!$AE$115,'BudgetvsActual 07.30.2022'!$U$116,'BudgetvsActual 07.30.2022'!$W$116</definedName>
    <definedName name="QB_FORMULA_46" localSheetId="2" hidden="1">'BudgetvsActual 07.30.2022'!$Y$116,'BudgetvsActual 07.30.2022'!$AA$116,'BudgetvsActual 07.30.2022'!$AC$116,'BudgetvsActual 07.30.2022'!$AE$116,'BudgetvsActual 07.30.2022'!$U$117,'BudgetvsActual 07.30.2022'!$W$117,'BudgetvsActual 07.30.2022'!$Y$117,'BudgetvsActual 07.30.2022'!$AA$117,'BudgetvsActual 07.30.2022'!$AC$117,'BudgetvsActual 07.30.2022'!$AE$117,'BudgetvsActual 07.30.2022'!$U$118,'BudgetvsActual 07.30.2022'!$W$118,'BudgetvsActual 07.30.2022'!$Y$118,'BudgetvsActual 07.30.2022'!$AA$118,'BudgetvsActual 07.30.2022'!$AC$118,'BudgetvsActual 07.30.2022'!$AE$118</definedName>
    <definedName name="QB_FORMULA_47" localSheetId="2" hidden="1">'BudgetvsActual 07.30.2022'!$I$119,'BudgetvsActual 07.30.2022'!$K$119,'BudgetvsActual 07.30.2022'!$M$119,'BudgetvsActual 07.30.2022'!$O$119,'BudgetvsActual 07.30.2022'!$Q$119,'BudgetvsActual 07.30.2022'!$S$119,'BudgetvsActual 07.30.2022'!$U$119,'BudgetvsActual 07.30.2022'!$W$119,'BudgetvsActual 07.30.2022'!$Y$119,'BudgetvsActual 07.30.2022'!$AA$119,'BudgetvsActual 07.30.2022'!$AC$119,'BudgetvsActual 07.30.2022'!$AE$119,'BudgetvsActual 07.30.2022'!$U$120,'BudgetvsActual 07.30.2022'!$W$120,'BudgetvsActual 07.30.2022'!$Y$120,'BudgetvsActual 07.30.2022'!$AA$120</definedName>
    <definedName name="QB_FORMULA_48" localSheetId="2" hidden="1">'BudgetvsActual 07.30.2022'!$AC$120,'BudgetvsActual 07.30.2022'!$AE$120,'BudgetvsActual 07.30.2022'!$U$121,'BudgetvsActual 07.30.2022'!$W$121,'BudgetvsActual 07.30.2022'!$Y$121,'BudgetvsActual 07.30.2022'!$AA$121,'BudgetvsActual 07.30.2022'!$AC$121,'BudgetvsActual 07.30.2022'!$AE$121,'BudgetvsActual 07.30.2022'!$U$123,'BudgetvsActual 07.30.2022'!$W$123,'BudgetvsActual 07.30.2022'!$Y$123,'BudgetvsActual 07.30.2022'!$AA$123,'BudgetvsActual 07.30.2022'!$AC$123,'BudgetvsActual 07.30.2022'!$AE$123,'BudgetvsActual 07.30.2022'!$U$124,'BudgetvsActual 07.30.2022'!$W$124</definedName>
    <definedName name="QB_FORMULA_49" localSheetId="2" hidden="1">'BudgetvsActual 07.30.2022'!$Y$124,'BudgetvsActual 07.30.2022'!$AA$124,'BudgetvsActual 07.30.2022'!$AC$124,'BudgetvsActual 07.30.2022'!$AE$124,'BudgetvsActual 07.30.2022'!$I$125,'BudgetvsActual 07.30.2022'!$Q$125,'BudgetvsActual 07.30.2022'!$S$125,'BudgetvsActual 07.30.2022'!$U$125,'BudgetvsActual 07.30.2022'!$W$125,'BudgetvsActual 07.30.2022'!$Y$125,'BudgetvsActual 07.30.2022'!$AA$125,'BudgetvsActual 07.30.2022'!$AC$125,'BudgetvsActual 07.30.2022'!$AE$125,'BudgetvsActual 07.30.2022'!$U$126,'BudgetvsActual 07.30.2022'!$W$126,'BudgetvsActual 07.30.2022'!$Y$126</definedName>
    <definedName name="QB_FORMULA_5" localSheetId="0" hidden="1">'Balance Sheet Prev Yr 07.30.22'!$K$46,'Balance Sheet Prev Yr 07.30.22'!$M$46,'Balance Sheet Prev Yr 07.30.22'!$K$47,'Balance Sheet Prev Yr 07.30.22'!$M$47,'Balance Sheet Prev Yr 07.30.22'!$G$48,'Balance Sheet Prev Yr 07.30.22'!$I$48,'Balance Sheet Prev Yr 07.30.22'!$K$48,'Balance Sheet Prev Yr 07.30.22'!$M$48,'Balance Sheet Prev Yr 07.30.22'!$K$50,'Balance Sheet Prev Yr 07.30.22'!$M$50,'Balance Sheet Prev Yr 07.30.22'!$K$51,'Balance Sheet Prev Yr 07.30.22'!$M$51,'Balance Sheet Prev Yr 07.30.22'!$K$52,'Balance Sheet Prev Yr 07.30.22'!$M$52,'Balance Sheet Prev Yr 07.30.22'!$K$53,'Balance Sheet Prev Yr 07.30.22'!$M$53</definedName>
    <definedName name="QB_FORMULA_5" localSheetId="2" hidden="1">'BudgetvsActual 07.30.2022'!$AC$19,'BudgetvsActual 07.30.2022'!$AE$19,'BudgetvsActual 07.30.2022'!$M$20,'BudgetvsActual 07.30.2022'!$O$20,'BudgetvsActual 07.30.2022'!$U$20,'BudgetvsActual 07.30.2022'!$W$20,'BudgetvsActual 07.30.2022'!$Y$20,'BudgetvsActual 07.30.2022'!$AA$20,'BudgetvsActual 07.30.2022'!$AC$20,'BudgetvsActual 07.30.2022'!$AE$20,'BudgetvsActual 07.30.2022'!$U$21,'BudgetvsActual 07.30.2022'!$W$21,'BudgetvsActual 07.30.2022'!$Y$21,'BudgetvsActual 07.30.2022'!$AA$21,'BudgetvsActual 07.30.2022'!$AC$21,'BudgetvsActual 07.30.2022'!$AE$21</definedName>
    <definedName name="QB_FORMULA_50" localSheetId="2" hidden="1">'BudgetvsActual 07.30.2022'!$AA$126,'BudgetvsActual 07.30.2022'!$AC$126,'BudgetvsActual 07.30.2022'!$AE$126,'BudgetvsActual 07.30.2022'!$M$128,'BudgetvsActual 07.30.2022'!$O$128,'BudgetvsActual 07.30.2022'!$U$128,'BudgetvsActual 07.30.2022'!$W$128,'BudgetvsActual 07.30.2022'!$Y$128,'BudgetvsActual 07.30.2022'!$AA$128,'BudgetvsActual 07.30.2022'!$AC$128,'BudgetvsActual 07.30.2022'!$AE$128,'BudgetvsActual 07.30.2022'!$M$129,'BudgetvsActual 07.30.2022'!$O$129,'BudgetvsActual 07.30.2022'!$U$129,'BudgetvsActual 07.30.2022'!$W$129,'BudgetvsActual 07.30.2022'!$Y$129</definedName>
    <definedName name="QB_FORMULA_51" localSheetId="2" hidden="1">'BudgetvsActual 07.30.2022'!$AA$129,'BudgetvsActual 07.30.2022'!$AC$129,'BudgetvsActual 07.30.2022'!$AE$129,'BudgetvsActual 07.30.2022'!$U$130,'BudgetvsActual 07.30.2022'!$W$130,'BudgetvsActual 07.30.2022'!$Y$130,'BudgetvsActual 07.30.2022'!$AA$130,'BudgetvsActual 07.30.2022'!$AC$130,'BudgetvsActual 07.30.2022'!$AE$130,'BudgetvsActual 07.30.2022'!$U$131,'BudgetvsActual 07.30.2022'!$W$131,'BudgetvsActual 07.30.2022'!$Y$131,'BudgetvsActual 07.30.2022'!$AA$131,'BudgetvsActual 07.30.2022'!$AC$131,'BudgetvsActual 07.30.2022'!$AE$131,'BudgetvsActual 07.30.2022'!$U$132</definedName>
    <definedName name="QB_FORMULA_52" localSheetId="2" hidden="1">'BudgetvsActual 07.30.2022'!$W$132,'BudgetvsActual 07.30.2022'!$Y$132,'BudgetvsActual 07.30.2022'!$AA$132,'BudgetvsActual 07.30.2022'!$AC$132,'BudgetvsActual 07.30.2022'!$AE$132,'BudgetvsActual 07.30.2022'!$U$133,'BudgetvsActual 07.30.2022'!$W$133,'BudgetvsActual 07.30.2022'!$Y$133,'BudgetvsActual 07.30.2022'!$AA$133,'BudgetvsActual 07.30.2022'!$AC$133,'BudgetvsActual 07.30.2022'!$AE$133,'BudgetvsActual 07.30.2022'!$M$134,'BudgetvsActual 07.30.2022'!$O$134,'BudgetvsActual 07.30.2022'!$U$134,'BudgetvsActual 07.30.2022'!$W$134,'BudgetvsActual 07.30.2022'!$Y$134</definedName>
    <definedName name="QB_FORMULA_53" localSheetId="2" hidden="1">'BudgetvsActual 07.30.2022'!$AA$134,'BudgetvsActual 07.30.2022'!$AC$134,'BudgetvsActual 07.30.2022'!$AE$134,'BudgetvsActual 07.30.2022'!$I$135,'BudgetvsActual 07.30.2022'!$K$135,'BudgetvsActual 07.30.2022'!$M$135,'BudgetvsActual 07.30.2022'!$O$135,'BudgetvsActual 07.30.2022'!$Q$135,'BudgetvsActual 07.30.2022'!$S$135,'BudgetvsActual 07.30.2022'!$U$135,'BudgetvsActual 07.30.2022'!$W$135,'BudgetvsActual 07.30.2022'!$Y$135,'BudgetvsActual 07.30.2022'!$AA$135,'BudgetvsActual 07.30.2022'!$AC$135,'BudgetvsActual 07.30.2022'!$AE$135,'BudgetvsActual 07.30.2022'!$M$136</definedName>
    <definedName name="QB_FORMULA_54" localSheetId="2" hidden="1">'BudgetvsActual 07.30.2022'!$O$136,'BudgetvsActual 07.30.2022'!$U$136,'BudgetvsActual 07.30.2022'!$W$136,'BudgetvsActual 07.30.2022'!$Y$136,'BudgetvsActual 07.30.2022'!$AA$136,'BudgetvsActual 07.30.2022'!$AC$136,'BudgetvsActual 07.30.2022'!$AE$136,'BudgetvsActual 07.30.2022'!$U$137,'BudgetvsActual 07.30.2022'!$W$137,'BudgetvsActual 07.30.2022'!$Y$137,'BudgetvsActual 07.30.2022'!$AA$137,'BudgetvsActual 07.30.2022'!$AC$137,'BudgetvsActual 07.30.2022'!$AE$137,'BudgetvsActual 07.30.2022'!$U$138,'BudgetvsActual 07.30.2022'!$W$138,'BudgetvsActual 07.30.2022'!$Y$138</definedName>
    <definedName name="QB_FORMULA_55" localSheetId="2" hidden="1">'BudgetvsActual 07.30.2022'!$AA$138,'BudgetvsActual 07.30.2022'!$AC$138,'BudgetvsActual 07.30.2022'!$AE$138,'BudgetvsActual 07.30.2022'!$U$139,'BudgetvsActual 07.30.2022'!$W$139,'BudgetvsActual 07.30.2022'!$Y$139,'BudgetvsActual 07.30.2022'!$AA$139,'BudgetvsActual 07.30.2022'!$AC$139,'BudgetvsActual 07.30.2022'!$AE$139,'BudgetvsActual 07.30.2022'!$U$140,'BudgetvsActual 07.30.2022'!$W$140,'BudgetvsActual 07.30.2022'!$Y$140,'BudgetvsActual 07.30.2022'!$AA$140,'BudgetvsActual 07.30.2022'!$AC$140,'BudgetvsActual 07.30.2022'!$AE$140,'BudgetvsActual 07.30.2022'!$U$141</definedName>
    <definedName name="QB_FORMULA_56" localSheetId="2" hidden="1">'BudgetvsActual 07.30.2022'!$W$141,'BudgetvsActual 07.30.2022'!$Y$141,'BudgetvsActual 07.30.2022'!$AA$141,'BudgetvsActual 07.30.2022'!$AC$141,'BudgetvsActual 07.30.2022'!$AE$141,'BudgetvsActual 07.30.2022'!$U$142,'BudgetvsActual 07.30.2022'!$W$142,'BudgetvsActual 07.30.2022'!$Y$142,'BudgetvsActual 07.30.2022'!$AA$142,'BudgetvsActual 07.30.2022'!$AC$142,'BudgetvsActual 07.30.2022'!$AE$142,'BudgetvsActual 07.30.2022'!$U$143,'BudgetvsActual 07.30.2022'!$W$143,'BudgetvsActual 07.30.2022'!$Y$143,'BudgetvsActual 07.30.2022'!$AA$143,'BudgetvsActual 07.30.2022'!$AC$143</definedName>
    <definedName name="QB_FORMULA_57" localSheetId="2" hidden="1">'BudgetvsActual 07.30.2022'!$AE$143,'BudgetvsActual 07.30.2022'!$U$144,'BudgetvsActual 07.30.2022'!$W$144,'BudgetvsActual 07.30.2022'!$Y$144,'BudgetvsActual 07.30.2022'!$AA$144,'BudgetvsActual 07.30.2022'!$AC$144,'BudgetvsActual 07.30.2022'!$AE$144,'BudgetvsActual 07.30.2022'!$U$145,'BudgetvsActual 07.30.2022'!$W$145,'BudgetvsActual 07.30.2022'!$Y$145,'BudgetvsActual 07.30.2022'!$AA$145,'BudgetvsActual 07.30.2022'!$AC$145,'BudgetvsActual 07.30.2022'!$AE$145,'BudgetvsActual 07.30.2022'!$M$146,'BudgetvsActual 07.30.2022'!$O$146,'BudgetvsActual 07.30.2022'!$U$146</definedName>
    <definedName name="QB_FORMULA_58" localSheetId="2" hidden="1">'BudgetvsActual 07.30.2022'!$W$146,'BudgetvsActual 07.30.2022'!$Y$146,'BudgetvsActual 07.30.2022'!$AA$146,'BudgetvsActual 07.30.2022'!$AC$146,'BudgetvsActual 07.30.2022'!$AE$146,'BudgetvsActual 07.30.2022'!$U$147,'BudgetvsActual 07.30.2022'!$W$147,'BudgetvsActual 07.30.2022'!$Y$147,'BudgetvsActual 07.30.2022'!$AA$147,'BudgetvsActual 07.30.2022'!$AC$147,'BudgetvsActual 07.30.2022'!$AE$147,'BudgetvsActual 07.30.2022'!$M$148,'BudgetvsActual 07.30.2022'!$O$148,'BudgetvsActual 07.30.2022'!$U$148,'BudgetvsActual 07.30.2022'!$W$148,'BudgetvsActual 07.30.2022'!$Y$148</definedName>
    <definedName name="QB_FORMULA_59" localSheetId="2" hidden="1">'BudgetvsActual 07.30.2022'!$AA$148,'BudgetvsActual 07.30.2022'!$AC$148,'BudgetvsActual 07.30.2022'!$AE$148,'BudgetvsActual 07.30.2022'!$M$149,'BudgetvsActual 07.30.2022'!$O$149,'BudgetvsActual 07.30.2022'!$U$149,'BudgetvsActual 07.30.2022'!$W$149,'BudgetvsActual 07.30.2022'!$Y$149,'BudgetvsActual 07.30.2022'!$AA$149,'BudgetvsActual 07.30.2022'!$AC$149,'BudgetvsActual 07.30.2022'!$AE$149,'BudgetvsActual 07.30.2022'!$U$150,'BudgetvsActual 07.30.2022'!$W$150,'BudgetvsActual 07.30.2022'!$Y$150,'BudgetvsActual 07.30.2022'!$AA$150,'BudgetvsActual 07.30.2022'!$AC$150</definedName>
    <definedName name="QB_FORMULA_6" localSheetId="0" hidden="1">'Balance Sheet Prev Yr 07.30.22'!$K$54,'Balance Sheet Prev Yr 07.30.22'!$M$54,'Balance Sheet Prev Yr 07.30.22'!$K$55,'Balance Sheet Prev Yr 07.30.22'!$M$55,'Balance Sheet Prev Yr 07.30.22'!$K$56,'Balance Sheet Prev Yr 07.30.22'!$M$56,'Balance Sheet Prev Yr 07.30.22'!$G$57,'Balance Sheet Prev Yr 07.30.22'!$I$57,'Balance Sheet Prev Yr 07.30.22'!$K$57,'Balance Sheet Prev Yr 07.30.22'!$M$57,'Balance Sheet Prev Yr 07.30.22'!$G$58,'Balance Sheet Prev Yr 07.30.22'!$I$58,'Balance Sheet Prev Yr 07.30.22'!$K$58,'Balance Sheet Prev Yr 07.30.22'!$M$58,'Balance Sheet Prev Yr 07.30.22'!$K$60,'Balance Sheet Prev Yr 07.30.22'!$M$60</definedName>
    <definedName name="QB_FORMULA_6" localSheetId="2" hidden="1">'BudgetvsActual 07.30.2022'!$I$22,'BudgetvsActual 07.30.2022'!$K$22,'BudgetvsActual 07.30.2022'!$M$22,'BudgetvsActual 07.30.2022'!$O$22,'BudgetvsActual 07.30.2022'!$Q$22,'BudgetvsActual 07.30.2022'!$S$22,'BudgetvsActual 07.30.2022'!$U$22,'BudgetvsActual 07.30.2022'!$W$22,'BudgetvsActual 07.30.2022'!$Y$22,'BudgetvsActual 07.30.2022'!$AA$22,'BudgetvsActual 07.30.2022'!$AC$22,'BudgetvsActual 07.30.2022'!$AE$22,'BudgetvsActual 07.30.2022'!$M$24,'BudgetvsActual 07.30.2022'!$O$24,'BudgetvsActual 07.30.2022'!$U$24,'BudgetvsActual 07.30.2022'!$W$24</definedName>
    <definedName name="QB_FORMULA_60" localSheetId="2" hidden="1">'BudgetvsActual 07.30.2022'!$AE$150,'BudgetvsActual 07.30.2022'!$U$151,'BudgetvsActual 07.30.2022'!$W$151,'BudgetvsActual 07.30.2022'!$Y$151,'BudgetvsActual 07.30.2022'!$AA$151,'BudgetvsActual 07.30.2022'!$AC$151,'BudgetvsActual 07.30.2022'!$AE$151,'BudgetvsActual 07.30.2022'!$U$153,'BudgetvsActual 07.30.2022'!$W$153,'BudgetvsActual 07.30.2022'!$Y$153,'BudgetvsActual 07.30.2022'!$AA$153,'BudgetvsActual 07.30.2022'!$AC$153,'BudgetvsActual 07.30.2022'!$AE$153,'BudgetvsActual 07.30.2022'!$U$154,'BudgetvsActual 07.30.2022'!$W$154,'BudgetvsActual 07.30.2022'!$Y$154</definedName>
    <definedName name="QB_FORMULA_61" localSheetId="2" hidden="1">'BudgetvsActual 07.30.2022'!$AA$154,'BudgetvsActual 07.30.2022'!$AC$154,'BudgetvsActual 07.30.2022'!$AE$154,'BudgetvsActual 07.30.2022'!$I$155,'BudgetvsActual 07.30.2022'!$Q$155,'BudgetvsActual 07.30.2022'!$S$155,'BudgetvsActual 07.30.2022'!$U$155,'BudgetvsActual 07.30.2022'!$W$155,'BudgetvsActual 07.30.2022'!$Y$155,'BudgetvsActual 07.30.2022'!$AA$155,'BudgetvsActual 07.30.2022'!$AC$155,'BudgetvsActual 07.30.2022'!$AE$155,'BudgetvsActual 07.30.2022'!$M$156,'BudgetvsActual 07.30.2022'!$O$156,'BudgetvsActual 07.30.2022'!$U$156,'BudgetvsActual 07.30.2022'!$W$156</definedName>
    <definedName name="QB_FORMULA_62" localSheetId="2" hidden="1">'BudgetvsActual 07.30.2022'!$Y$156,'BudgetvsActual 07.30.2022'!$AA$156,'BudgetvsActual 07.30.2022'!$AC$156,'BudgetvsActual 07.30.2022'!$AE$156,'BudgetvsActual 07.30.2022'!$U$157,'BudgetvsActual 07.30.2022'!$W$157,'BudgetvsActual 07.30.2022'!$Y$157,'BudgetvsActual 07.30.2022'!$AA$157,'BudgetvsActual 07.30.2022'!$AC$157,'BudgetvsActual 07.30.2022'!$AE$157,'BudgetvsActual 07.30.2022'!$M$158,'BudgetvsActual 07.30.2022'!$O$158,'BudgetvsActual 07.30.2022'!$U$158,'BudgetvsActual 07.30.2022'!$W$158,'BudgetvsActual 07.30.2022'!$Y$158,'BudgetvsActual 07.30.2022'!$AA$158</definedName>
    <definedName name="QB_FORMULA_63" localSheetId="2" hidden="1">'BudgetvsActual 07.30.2022'!$AC$158,'BudgetvsActual 07.30.2022'!$AE$158,'BudgetvsActual 07.30.2022'!$U$159,'BudgetvsActual 07.30.2022'!$W$159,'BudgetvsActual 07.30.2022'!$Y$159,'BudgetvsActual 07.30.2022'!$AA$159,'BudgetvsActual 07.30.2022'!$AC$159,'BudgetvsActual 07.30.2022'!$AE$159,'BudgetvsActual 07.30.2022'!$U$160,'BudgetvsActual 07.30.2022'!$W$160,'BudgetvsActual 07.30.2022'!$Y$160,'BudgetvsActual 07.30.2022'!$AA$160,'BudgetvsActual 07.30.2022'!$AC$160,'BudgetvsActual 07.30.2022'!$AE$160,'BudgetvsActual 07.30.2022'!$U$161,'BudgetvsActual 07.30.2022'!$W$161</definedName>
    <definedName name="QB_FORMULA_64" localSheetId="2" hidden="1">'BudgetvsActual 07.30.2022'!$Y$161,'BudgetvsActual 07.30.2022'!$AA$161,'BudgetvsActual 07.30.2022'!$AC$161,'BudgetvsActual 07.30.2022'!$AE$161,'BudgetvsActual 07.30.2022'!$U$162,'BudgetvsActual 07.30.2022'!$W$162,'BudgetvsActual 07.30.2022'!$Y$162,'BudgetvsActual 07.30.2022'!$AA$162,'BudgetvsActual 07.30.2022'!$AC$162,'BudgetvsActual 07.30.2022'!$AE$162,'BudgetvsActual 07.30.2022'!$U$163,'BudgetvsActual 07.30.2022'!$W$163,'BudgetvsActual 07.30.2022'!$Y$163,'BudgetvsActual 07.30.2022'!$AA$163,'BudgetvsActual 07.30.2022'!$AC$163,'BudgetvsActual 07.30.2022'!$AE$163</definedName>
    <definedName name="QB_FORMULA_65" localSheetId="2" hidden="1">'BudgetvsActual 07.30.2022'!$I$164,'BudgetvsActual 07.30.2022'!$K$164,'BudgetvsActual 07.30.2022'!$M$164,'BudgetvsActual 07.30.2022'!$O$164,'BudgetvsActual 07.30.2022'!$Q$164,'BudgetvsActual 07.30.2022'!$S$164,'BudgetvsActual 07.30.2022'!$U$164,'BudgetvsActual 07.30.2022'!$W$164,'BudgetvsActual 07.30.2022'!$Y$164,'BudgetvsActual 07.30.2022'!$AA$164,'BudgetvsActual 07.30.2022'!$AC$164,'BudgetvsActual 07.30.2022'!$AE$164,'BudgetvsActual 07.30.2022'!$U$165,'BudgetvsActual 07.30.2022'!$W$165,'BudgetvsActual 07.30.2022'!$Y$165,'BudgetvsActual 07.30.2022'!$AA$165</definedName>
    <definedName name="QB_FORMULA_66" localSheetId="2" hidden="1">'BudgetvsActual 07.30.2022'!$AC$165,'BudgetvsActual 07.30.2022'!$AE$165,'BudgetvsActual 07.30.2022'!$U$166,'BudgetvsActual 07.30.2022'!$W$166,'BudgetvsActual 07.30.2022'!$Y$166,'BudgetvsActual 07.30.2022'!$AA$166,'BudgetvsActual 07.30.2022'!$AC$166,'BudgetvsActual 07.30.2022'!$AE$166,'BudgetvsActual 07.30.2022'!$U$168,'BudgetvsActual 07.30.2022'!$W$168,'BudgetvsActual 07.30.2022'!$Y$168,'BudgetvsActual 07.30.2022'!$AA$168,'BudgetvsActual 07.30.2022'!$AC$168,'BudgetvsActual 07.30.2022'!$AE$168,'BudgetvsActual 07.30.2022'!$U$169,'BudgetvsActual 07.30.2022'!$W$169</definedName>
    <definedName name="QB_FORMULA_67" localSheetId="2" hidden="1">'BudgetvsActual 07.30.2022'!$Y$169,'BudgetvsActual 07.30.2022'!$AA$169,'BudgetvsActual 07.30.2022'!$AC$169,'BudgetvsActual 07.30.2022'!$AE$169,'BudgetvsActual 07.30.2022'!$U$170,'BudgetvsActual 07.30.2022'!$W$170,'BudgetvsActual 07.30.2022'!$Y$170,'BudgetvsActual 07.30.2022'!$AA$170,'BudgetvsActual 07.30.2022'!$AC$170,'BudgetvsActual 07.30.2022'!$AE$170,'BudgetvsActual 07.30.2022'!$U$171,'BudgetvsActual 07.30.2022'!$W$171,'BudgetvsActual 07.30.2022'!$Y$171,'BudgetvsActual 07.30.2022'!$AA$171,'BudgetvsActual 07.30.2022'!$AC$171,'BudgetvsActual 07.30.2022'!$AE$171</definedName>
    <definedName name="QB_FORMULA_68" localSheetId="2" hidden="1">'BudgetvsActual 07.30.2022'!$M$172,'BudgetvsActual 07.30.2022'!$O$172,'BudgetvsActual 07.30.2022'!$U$172,'BudgetvsActual 07.30.2022'!$W$172,'BudgetvsActual 07.30.2022'!$Y$172,'BudgetvsActual 07.30.2022'!$AA$172,'BudgetvsActual 07.30.2022'!$AC$172,'BudgetvsActual 07.30.2022'!$AE$172,'BudgetvsActual 07.30.2022'!$U$173,'BudgetvsActual 07.30.2022'!$W$173,'BudgetvsActual 07.30.2022'!$Y$173,'BudgetvsActual 07.30.2022'!$AA$173,'BudgetvsActual 07.30.2022'!$AC$173,'BudgetvsActual 07.30.2022'!$AE$173,'BudgetvsActual 07.30.2022'!$U$174,'BudgetvsActual 07.30.2022'!$W$174</definedName>
    <definedName name="QB_FORMULA_69" localSheetId="2" hidden="1">'BudgetvsActual 07.30.2022'!$Y$174,'BudgetvsActual 07.30.2022'!$AA$174,'BudgetvsActual 07.30.2022'!$AC$174,'BudgetvsActual 07.30.2022'!$AE$174,'BudgetvsActual 07.30.2022'!$U$175,'BudgetvsActual 07.30.2022'!$W$175,'BudgetvsActual 07.30.2022'!$Y$175,'BudgetvsActual 07.30.2022'!$AA$175,'BudgetvsActual 07.30.2022'!$AC$175,'BudgetvsActual 07.30.2022'!$AE$175,'BudgetvsActual 07.30.2022'!$U$176,'BudgetvsActual 07.30.2022'!$W$176,'BudgetvsActual 07.30.2022'!$Y$176,'BudgetvsActual 07.30.2022'!$AA$176,'BudgetvsActual 07.30.2022'!$AC$176,'BudgetvsActual 07.30.2022'!$AE$176</definedName>
    <definedName name="QB_FORMULA_7" localSheetId="0" hidden="1">'Balance Sheet Prev Yr 07.30.22'!$G$61,'Balance Sheet Prev Yr 07.30.22'!$I$61,'Balance Sheet Prev Yr 07.30.22'!$K$61,'Balance Sheet Prev Yr 07.30.22'!$M$61,'Balance Sheet Prev Yr 07.30.22'!$G$62,'Balance Sheet Prev Yr 07.30.22'!$I$62,'Balance Sheet Prev Yr 07.30.22'!$K$62,'Balance Sheet Prev Yr 07.30.22'!$M$62,'Balance Sheet Prev Yr 07.30.22'!$K$67,'Balance Sheet Prev Yr 07.30.22'!$M$67,'Balance Sheet Prev Yr 07.30.22'!$G$68,'Balance Sheet Prev Yr 07.30.22'!$I$68,'Balance Sheet Prev Yr 07.30.22'!$K$68,'Balance Sheet Prev Yr 07.30.22'!$M$68,'Balance Sheet Prev Yr 07.30.22'!$K$71,'Balance Sheet Prev Yr 07.30.22'!$M$71</definedName>
    <definedName name="QB_FORMULA_7" localSheetId="2" hidden="1">'BudgetvsActual 07.30.2022'!$Y$24,'BudgetvsActual 07.30.2022'!$AA$24,'BudgetvsActual 07.30.2022'!$AC$24,'BudgetvsActual 07.30.2022'!$AE$24,'BudgetvsActual 07.30.2022'!$M$25,'BudgetvsActual 07.30.2022'!$O$25,'BudgetvsActual 07.30.2022'!$U$25,'BudgetvsActual 07.30.2022'!$W$25,'BudgetvsActual 07.30.2022'!$Y$25,'BudgetvsActual 07.30.2022'!$AA$25,'BudgetvsActual 07.30.2022'!$AC$25,'BudgetvsActual 07.30.2022'!$AE$25,'BudgetvsActual 07.30.2022'!$M$26,'BudgetvsActual 07.30.2022'!$O$26,'BudgetvsActual 07.30.2022'!$U$26,'BudgetvsActual 07.30.2022'!$W$26</definedName>
    <definedName name="QB_FORMULA_70" localSheetId="2" hidden="1">'BudgetvsActual 07.30.2022'!$U$177,'BudgetvsActual 07.30.2022'!$W$177,'BudgetvsActual 07.30.2022'!$Y$177,'BudgetvsActual 07.30.2022'!$AA$177,'BudgetvsActual 07.30.2022'!$AC$177,'BudgetvsActual 07.30.2022'!$AE$177,'BudgetvsActual 07.30.2022'!$U$178,'BudgetvsActual 07.30.2022'!$W$178,'BudgetvsActual 07.30.2022'!$Y$178,'BudgetvsActual 07.30.2022'!$AA$178,'BudgetvsActual 07.30.2022'!$AC$178,'BudgetvsActual 07.30.2022'!$AE$178,'BudgetvsActual 07.30.2022'!$U$179,'BudgetvsActual 07.30.2022'!$W$179,'BudgetvsActual 07.30.2022'!$Y$179,'BudgetvsActual 07.30.2022'!$AA$179</definedName>
    <definedName name="QB_FORMULA_71" localSheetId="2" hidden="1">'BudgetvsActual 07.30.2022'!$AC$179,'BudgetvsActual 07.30.2022'!$AE$179,'BudgetvsActual 07.30.2022'!$M$180,'BudgetvsActual 07.30.2022'!$O$180,'BudgetvsActual 07.30.2022'!$U$180,'BudgetvsActual 07.30.2022'!$W$180,'BudgetvsActual 07.30.2022'!$Y$180,'BudgetvsActual 07.30.2022'!$AA$180,'BudgetvsActual 07.30.2022'!$AC$180,'BudgetvsActual 07.30.2022'!$AE$180,'BudgetvsActual 07.30.2022'!$M$181,'BudgetvsActual 07.30.2022'!$O$181,'BudgetvsActual 07.30.2022'!$U$181,'BudgetvsActual 07.30.2022'!$W$181,'BudgetvsActual 07.30.2022'!$Y$181,'BudgetvsActual 07.30.2022'!$AA$181</definedName>
    <definedName name="QB_FORMULA_72" localSheetId="2" hidden="1">'BudgetvsActual 07.30.2022'!$AC$181,'BudgetvsActual 07.30.2022'!$AE$181,'BudgetvsActual 07.30.2022'!$U$182,'BudgetvsActual 07.30.2022'!$W$182,'BudgetvsActual 07.30.2022'!$Y$182,'BudgetvsActual 07.30.2022'!$AA$182,'BudgetvsActual 07.30.2022'!$AC$182,'BudgetvsActual 07.30.2022'!$AE$182,'BudgetvsActual 07.30.2022'!$U$183,'BudgetvsActual 07.30.2022'!$W$183,'BudgetvsActual 07.30.2022'!$Y$183,'BudgetvsActual 07.30.2022'!$AA$183,'BudgetvsActual 07.30.2022'!$AC$183,'BudgetvsActual 07.30.2022'!$AE$183,'BudgetvsActual 07.30.2022'!$U$184,'BudgetvsActual 07.30.2022'!$W$184</definedName>
    <definedName name="QB_FORMULA_73" localSheetId="2" hidden="1">'BudgetvsActual 07.30.2022'!$Y$184,'BudgetvsActual 07.30.2022'!$AA$184,'BudgetvsActual 07.30.2022'!$AC$184,'BudgetvsActual 07.30.2022'!$AE$184,'BudgetvsActual 07.30.2022'!$U$185,'BudgetvsActual 07.30.2022'!$W$185,'BudgetvsActual 07.30.2022'!$Y$185,'BudgetvsActual 07.30.2022'!$AA$185,'BudgetvsActual 07.30.2022'!$AC$185,'BudgetvsActual 07.30.2022'!$AE$185,'BudgetvsActual 07.30.2022'!$U$186,'BudgetvsActual 07.30.2022'!$W$186,'BudgetvsActual 07.30.2022'!$Y$186,'BudgetvsActual 07.30.2022'!$AA$186,'BudgetvsActual 07.30.2022'!$AC$186,'BudgetvsActual 07.30.2022'!$AE$186</definedName>
    <definedName name="QB_FORMULA_74" localSheetId="2" hidden="1">'BudgetvsActual 07.30.2022'!$U$187,'BudgetvsActual 07.30.2022'!$W$187,'BudgetvsActual 07.30.2022'!$Y$187,'BudgetvsActual 07.30.2022'!$AA$187,'BudgetvsActual 07.30.2022'!$AC$187,'BudgetvsActual 07.30.2022'!$AE$187,'BudgetvsActual 07.30.2022'!$U$188,'BudgetvsActual 07.30.2022'!$W$188,'BudgetvsActual 07.30.2022'!$Y$188,'BudgetvsActual 07.30.2022'!$AA$188,'BudgetvsActual 07.30.2022'!$AC$188,'BudgetvsActual 07.30.2022'!$AE$188,'BudgetvsActual 07.30.2022'!$U$189,'BudgetvsActual 07.30.2022'!$W$189,'BudgetvsActual 07.30.2022'!$Y$189,'BudgetvsActual 07.30.2022'!$AA$189</definedName>
    <definedName name="QB_FORMULA_75" localSheetId="2" hidden="1">'BudgetvsActual 07.30.2022'!$AC$189,'BudgetvsActual 07.30.2022'!$AE$189,'BudgetvsActual 07.30.2022'!$U$190,'BudgetvsActual 07.30.2022'!$W$190,'BudgetvsActual 07.30.2022'!$Y$190,'BudgetvsActual 07.30.2022'!$AA$190,'BudgetvsActual 07.30.2022'!$AC$190,'BudgetvsActual 07.30.2022'!$AE$190,'BudgetvsActual 07.30.2022'!$U$191,'BudgetvsActual 07.30.2022'!$W$191,'BudgetvsActual 07.30.2022'!$Y$191,'BudgetvsActual 07.30.2022'!$AA$191,'BudgetvsActual 07.30.2022'!$AC$191,'BudgetvsActual 07.30.2022'!$AE$191,'BudgetvsActual 07.30.2022'!$U$192,'BudgetvsActual 07.30.2022'!$W$192</definedName>
    <definedName name="QB_FORMULA_76" localSheetId="2" hidden="1">'BudgetvsActual 07.30.2022'!$Y$192,'BudgetvsActual 07.30.2022'!$AA$192,'BudgetvsActual 07.30.2022'!$AC$192,'BudgetvsActual 07.30.2022'!$AE$192,'BudgetvsActual 07.30.2022'!$U$193,'BudgetvsActual 07.30.2022'!$W$193,'BudgetvsActual 07.30.2022'!$Y$193,'BudgetvsActual 07.30.2022'!$AA$193,'BudgetvsActual 07.30.2022'!$AC$193,'BudgetvsActual 07.30.2022'!$AE$193,'BudgetvsActual 07.30.2022'!$U$194,'BudgetvsActual 07.30.2022'!$W$194,'BudgetvsActual 07.30.2022'!$Y$194,'BudgetvsActual 07.30.2022'!$AA$194,'BudgetvsActual 07.30.2022'!$AC$194,'BudgetvsActual 07.30.2022'!$AE$194</definedName>
    <definedName name="QB_FORMULA_77" localSheetId="2" hidden="1">'BudgetvsActual 07.30.2022'!$U$195,'BudgetvsActual 07.30.2022'!$W$195,'BudgetvsActual 07.30.2022'!$Y$195,'BudgetvsActual 07.30.2022'!$AA$195,'BudgetvsActual 07.30.2022'!$AC$195,'BudgetvsActual 07.30.2022'!$AE$195,'BudgetvsActual 07.30.2022'!$I$196,'BudgetvsActual 07.30.2022'!$K$196,'BudgetvsActual 07.30.2022'!$M$196,'BudgetvsActual 07.30.2022'!$O$196,'BudgetvsActual 07.30.2022'!$Q$196,'BudgetvsActual 07.30.2022'!$S$196,'BudgetvsActual 07.30.2022'!$U$196,'BudgetvsActual 07.30.2022'!$W$196,'BudgetvsActual 07.30.2022'!$Y$196,'BudgetvsActual 07.30.2022'!$AA$196</definedName>
    <definedName name="QB_FORMULA_78" localSheetId="2" hidden="1">'BudgetvsActual 07.30.2022'!$AC$196,'BudgetvsActual 07.30.2022'!$AE$196,'BudgetvsActual 07.30.2022'!$U$198,'BudgetvsActual 07.30.2022'!$W$198,'BudgetvsActual 07.30.2022'!$Y$198,'BudgetvsActual 07.30.2022'!$AA$198,'BudgetvsActual 07.30.2022'!$AC$198,'BudgetvsActual 07.30.2022'!$AE$198,'BudgetvsActual 07.30.2022'!$U$199,'BudgetvsActual 07.30.2022'!$W$199,'BudgetvsActual 07.30.2022'!$Y$199,'BudgetvsActual 07.30.2022'!$AA$199,'BudgetvsActual 07.30.2022'!$AC$199,'BudgetvsActual 07.30.2022'!$AE$199,'BudgetvsActual 07.30.2022'!$U$200,'BudgetvsActual 07.30.2022'!$W$200</definedName>
    <definedName name="QB_FORMULA_79" localSheetId="2" hidden="1">'BudgetvsActual 07.30.2022'!$Y$200,'BudgetvsActual 07.30.2022'!$AA$200,'BudgetvsActual 07.30.2022'!$AC$200,'BudgetvsActual 07.30.2022'!$AE$200,'BudgetvsActual 07.30.2022'!$I$201,'BudgetvsActual 07.30.2022'!$Q$201,'BudgetvsActual 07.30.2022'!$S$201,'BudgetvsActual 07.30.2022'!$U$201,'BudgetvsActual 07.30.2022'!$W$201,'BudgetvsActual 07.30.2022'!$Y$201,'BudgetvsActual 07.30.2022'!$AA$201,'BudgetvsActual 07.30.2022'!$AC$201,'BudgetvsActual 07.30.2022'!$AE$201,'BudgetvsActual 07.30.2022'!$U$203,'BudgetvsActual 07.30.2022'!$W$203,'BudgetvsActual 07.30.2022'!$Y$203</definedName>
    <definedName name="QB_FORMULA_8" localSheetId="0" hidden="1">'Balance Sheet Prev Yr 07.30.22'!$K$72,'Balance Sheet Prev Yr 07.30.22'!$M$72,'Balance Sheet Prev Yr 07.30.22'!$K$73,'Balance Sheet Prev Yr 07.30.22'!$M$73,'Balance Sheet Prev Yr 07.30.22'!$K$74,'Balance Sheet Prev Yr 07.30.22'!$M$74,'Balance Sheet Prev Yr 07.30.22'!$K$75,'Balance Sheet Prev Yr 07.30.22'!$M$75,'Balance Sheet Prev Yr 07.30.22'!$K$76,'Balance Sheet Prev Yr 07.30.22'!$M$76,'Balance Sheet Prev Yr 07.30.22'!$K$77,'Balance Sheet Prev Yr 07.30.22'!$M$77,'Balance Sheet Prev Yr 07.30.22'!$K$78,'Balance Sheet Prev Yr 07.30.22'!$M$78,'Balance Sheet Prev Yr 07.30.22'!$K$79,'Balance Sheet Prev Yr 07.30.22'!$M$79</definedName>
    <definedName name="QB_FORMULA_8" localSheetId="2" hidden="1">'BudgetvsActual 07.30.2022'!$Y$26,'BudgetvsActual 07.30.2022'!$AA$26,'BudgetvsActual 07.30.2022'!$AC$26,'BudgetvsActual 07.30.2022'!$AE$26,'BudgetvsActual 07.30.2022'!$M$27,'BudgetvsActual 07.30.2022'!$O$27,'BudgetvsActual 07.30.2022'!$U$27,'BudgetvsActual 07.30.2022'!$W$27,'BudgetvsActual 07.30.2022'!$Y$27,'BudgetvsActual 07.30.2022'!$AA$27,'BudgetvsActual 07.30.2022'!$AC$27,'BudgetvsActual 07.30.2022'!$AE$27,'BudgetvsActual 07.30.2022'!$M$28,'BudgetvsActual 07.30.2022'!$O$28,'BudgetvsActual 07.30.2022'!$U$28,'BudgetvsActual 07.30.2022'!$W$28</definedName>
    <definedName name="QB_FORMULA_80" localSheetId="2" hidden="1">'BudgetvsActual 07.30.2022'!$AA$203,'BudgetvsActual 07.30.2022'!$AC$203,'BudgetvsActual 07.30.2022'!$AE$203,'BudgetvsActual 07.30.2022'!$U$204,'BudgetvsActual 07.30.2022'!$W$204,'BudgetvsActual 07.30.2022'!$Y$204,'BudgetvsActual 07.30.2022'!$AA$204,'BudgetvsActual 07.30.2022'!$AC$204,'BudgetvsActual 07.30.2022'!$AE$204,'BudgetvsActual 07.30.2022'!$U$205,'BudgetvsActual 07.30.2022'!$W$205,'BudgetvsActual 07.30.2022'!$Y$205,'BudgetvsActual 07.30.2022'!$AA$205,'BudgetvsActual 07.30.2022'!$AC$205,'BudgetvsActual 07.30.2022'!$AE$205,'BudgetvsActual 07.30.2022'!$U$206</definedName>
    <definedName name="QB_FORMULA_81" localSheetId="2" hidden="1">'BudgetvsActual 07.30.2022'!$W$206,'BudgetvsActual 07.30.2022'!$Y$206,'BudgetvsActual 07.30.2022'!$AA$206,'BudgetvsActual 07.30.2022'!$AC$206,'BudgetvsActual 07.30.2022'!$AE$206,'BudgetvsActual 07.30.2022'!$I$207,'BudgetvsActual 07.30.2022'!$Q$207,'BudgetvsActual 07.30.2022'!$S$207,'BudgetvsActual 07.30.2022'!$U$207,'BudgetvsActual 07.30.2022'!$W$207,'BudgetvsActual 07.30.2022'!$Y$207,'BudgetvsActual 07.30.2022'!$AA$207,'BudgetvsActual 07.30.2022'!$AC$207,'BudgetvsActual 07.30.2022'!$AE$207,'BudgetvsActual 07.30.2022'!$I$208,'BudgetvsActual 07.30.2022'!$K$208</definedName>
    <definedName name="QB_FORMULA_82" localSheetId="2" hidden="1">'BudgetvsActual 07.30.2022'!$M$208,'BudgetvsActual 07.30.2022'!$O$208,'BudgetvsActual 07.30.2022'!$Q$208,'BudgetvsActual 07.30.2022'!$S$208,'BudgetvsActual 07.30.2022'!$U$208,'BudgetvsActual 07.30.2022'!$W$208,'BudgetvsActual 07.30.2022'!$Y$208,'BudgetvsActual 07.30.2022'!$AA$208,'BudgetvsActual 07.30.2022'!$AC$208,'BudgetvsActual 07.30.2022'!$AE$208,'BudgetvsActual 07.30.2022'!$U$210,'BudgetvsActual 07.30.2022'!$W$210,'BudgetvsActual 07.30.2022'!$Y$210,'BudgetvsActual 07.30.2022'!$AA$210,'BudgetvsActual 07.30.2022'!$AC$210,'BudgetvsActual 07.30.2022'!$AE$210</definedName>
    <definedName name="QB_FORMULA_83" localSheetId="2" hidden="1">'BudgetvsActual 07.30.2022'!$I$211,'BudgetvsActual 07.30.2022'!$Q$211,'BudgetvsActual 07.30.2022'!$S$211,'BudgetvsActual 07.30.2022'!$U$211,'BudgetvsActual 07.30.2022'!$W$211,'BudgetvsActual 07.30.2022'!$Y$211,'BudgetvsActual 07.30.2022'!$AA$211,'BudgetvsActual 07.30.2022'!$AC$211,'BudgetvsActual 07.30.2022'!$AE$211,'BudgetvsActual 07.30.2022'!$I$212,'BudgetvsActual 07.30.2022'!$K$212,'BudgetvsActual 07.30.2022'!$M$212,'BudgetvsActual 07.30.2022'!$O$212,'BudgetvsActual 07.30.2022'!$Q$212,'BudgetvsActual 07.30.2022'!$S$212,'BudgetvsActual 07.30.2022'!$U$212</definedName>
    <definedName name="QB_FORMULA_84" localSheetId="2" hidden="1">'BudgetvsActual 07.30.2022'!$W$212,'BudgetvsActual 07.30.2022'!$Y$212,'BudgetvsActual 07.30.2022'!$AA$212,'BudgetvsActual 07.30.2022'!$AC$212,'BudgetvsActual 07.30.2022'!$AE$212,'BudgetvsActual 07.30.2022'!$U$214,'BudgetvsActual 07.30.2022'!$W$214,'BudgetvsActual 07.30.2022'!$Y$214,'BudgetvsActual 07.30.2022'!$AA$214,'BudgetvsActual 07.30.2022'!$AC$214,'BudgetvsActual 07.30.2022'!$AE$214,'BudgetvsActual 07.30.2022'!$U$215,'BudgetvsActual 07.30.2022'!$W$215,'BudgetvsActual 07.30.2022'!$Y$215,'BudgetvsActual 07.30.2022'!$AA$215,'BudgetvsActual 07.30.2022'!$AC$215</definedName>
    <definedName name="QB_FORMULA_85" localSheetId="2" hidden="1">'BudgetvsActual 07.30.2022'!$AE$215,'BudgetvsActual 07.30.2022'!$M$216,'BudgetvsActual 07.30.2022'!$O$216,'BudgetvsActual 07.30.2022'!$U$216,'BudgetvsActual 07.30.2022'!$W$216,'BudgetvsActual 07.30.2022'!$Y$216,'BudgetvsActual 07.30.2022'!$AA$216,'BudgetvsActual 07.30.2022'!$AC$216,'BudgetvsActual 07.30.2022'!$AE$216,'BudgetvsActual 07.30.2022'!$U$217,'BudgetvsActual 07.30.2022'!$W$217,'BudgetvsActual 07.30.2022'!$Y$217,'BudgetvsActual 07.30.2022'!$AA$217,'BudgetvsActual 07.30.2022'!$AC$217,'BudgetvsActual 07.30.2022'!$AE$217,'BudgetvsActual 07.30.2022'!$U$218</definedName>
    <definedName name="QB_FORMULA_86" localSheetId="2" hidden="1">'BudgetvsActual 07.30.2022'!$W$218,'BudgetvsActual 07.30.2022'!$Y$218,'BudgetvsActual 07.30.2022'!$AA$218,'BudgetvsActual 07.30.2022'!$AC$218,'BudgetvsActual 07.30.2022'!$AE$218,'BudgetvsActual 07.30.2022'!$U$220,'BudgetvsActual 07.30.2022'!$W$220,'BudgetvsActual 07.30.2022'!$Y$220,'BudgetvsActual 07.30.2022'!$AA$220,'BudgetvsActual 07.30.2022'!$AC$220,'BudgetvsActual 07.30.2022'!$AE$220,'BudgetvsActual 07.30.2022'!$M$221,'BudgetvsActual 07.30.2022'!$O$221,'BudgetvsActual 07.30.2022'!$U$221,'BudgetvsActual 07.30.2022'!$W$221,'BudgetvsActual 07.30.2022'!$Y$221</definedName>
    <definedName name="QB_FORMULA_87" localSheetId="2" hidden="1">'BudgetvsActual 07.30.2022'!$AA$221,'BudgetvsActual 07.30.2022'!$AC$221,'BudgetvsActual 07.30.2022'!$AE$221,'BudgetvsActual 07.30.2022'!$M$222,'BudgetvsActual 07.30.2022'!$O$222,'BudgetvsActual 07.30.2022'!$U$222,'BudgetvsActual 07.30.2022'!$W$222,'BudgetvsActual 07.30.2022'!$Y$222,'BudgetvsActual 07.30.2022'!$AA$222,'BudgetvsActual 07.30.2022'!$AC$222,'BudgetvsActual 07.30.2022'!$AE$222,'BudgetvsActual 07.30.2022'!$M$223,'BudgetvsActual 07.30.2022'!$O$223,'BudgetvsActual 07.30.2022'!$U$223,'BudgetvsActual 07.30.2022'!$W$223,'BudgetvsActual 07.30.2022'!$Y$223</definedName>
    <definedName name="QB_FORMULA_88" localSheetId="2" hidden="1">'BudgetvsActual 07.30.2022'!$AA$223,'BudgetvsActual 07.30.2022'!$AC$223,'BudgetvsActual 07.30.2022'!$AE$223,'BudgetvsActual 07.30.2022'!$M$224,'BudgetvsActual 07.30.2022'!$O$224,'BudgetvsActual 07.30.2022'!$U$224,'BudgetvsActual 07.30.2022'!$W$224,'BudgetvsActual 07.30.2022'!$Y$224,'BudgetvsActual 07.30.2022'!$AA$224,'BudgetvsActual 07.30.2022'!$AC$224,'BudgetvsActual 07.30.2022'!$AE$224,'BudgetvsActual 07.30.2022'!$M$225,'BudgetvsActual 07.30.2022'!$O$225,'BudgetvsActual 07.30.2022'!$U$225,'BudgetvsActual 07.30.2022'!$W$225,'BudgetvsActual 07.30.2022'!$Y$225</definedName>
    <definedName name="QB_FORMULA_89" localSheetId="2" hidden="1">'BudgetvsActual 07.30.2022'!$AA$225,'BudgetvsActual 07.30.2022'!$AC$225,'BudgetvsActual 07.30.2022'!$AE$225,'BudgetvsActual 07.30.2022'!$M$226,'BudgetvsActual 07.30.2022'!$O$226,'BudgetvsActual 07.30.2022'!$U$226,'BudgetvsActual 07.30.2022'!$W$226,'BudgetvsActual 07.30.2022'!$Y$226,'BudgetvsActual 07.30.2022'!$AA$226,'BudgetvsActual 07.30.2022'!$AC$226,'BudgetvsActual 07.30.2022'!$AE$226,'BudgetvsActual 07.30.2022'!$M$227,'BudgetvsActual 07.30.2022'!$O$227,'BudgetvsActual 07.30.2022'!$U$227,'BudgetvsActual 07.30.2022'!$W$227,'BudgetvsActual 07.30.2022'!$Y$227</definedName>
    <definedName name="QB_FORMULA_9" localSheetId="0" hidden="1">'Balance Sheet Prev Yr 07.30.22'!$K$80,'Balance Sheet Prev Yr 07.30.22'!$M$80,'Balance Sheet Prev Yr 07.30.22'!$K$81,'Balance Sheet Prev Yr 07.30.22'!$M$81,'Balance Sheet Prev Yr 07.30.22'!$K$82,'Balance Sheet Prev Yr 07.30.22'!$M$82,'Balance Sheet Prev Yr 07.30.22'!$K$83,'Balance Sheet Prev Yr 07.30.22'!$M$83,'Balance Sheet Prev Yr 07.30.22'!$K$84,'Balance Sheet Prev Yr 07.30.22'!$M$84,'Balance Sheet Prev Yr 07.30.22'!$G$85,'Balance Sheet Prev Yr 07.30.22'!$I$85,'Balance Sheet Prev Yr 07.30.22'!$K$85,'Balance Sheet Prev Yr 07.30.22'!$M$85,'Balance Sheet Prev Yr 07.30.22'!$K$86,'Balance Sheet Prev Yr 07.30.22'!$M$86</definedName>
    <definedName name="QB_FORMULA_9" localSheetId="2" hidden="1">'BudgetvsActual 07.30.2022'!$Y$28,'BudgetvsActual 07.30.2022'!$AA$28,'BudgetvsActual 07.30.2022'!$AC$28,'BudgetvsActual 07.30.2022'!$AE$28,'BudgetvsActual 07.30.2022'!$U$29,'BudgetvsActual 07.30.2022'!$W$29,'BudgetvsActual 07.30.2022'!$Y$29,'BudgetvsActual 07.30.2022'!$AA$29,'BudgetvsActual 07.30.2022'!$AC$29,'BudgetvsActual 07.30.2022'!$AE$29,'BudgetvsActual 07.30.2022'!$U$30,'BudgetvsActual 07.30.2022'!$W$30,'BudgetvsActual 07.30.2022'!$Y$30,'BudgetvsActual 07.30.2022'!$AA$30,'BudgetvsActual 07.30.2022'!$AC$30,'BudgetvsActual 07.30.2022'!$AE$30</definedName>
    <definedName name="QB_FORMULA_90" localSheetId="2" hidden="1">'BudgetvsActual 07.30.2022'!$AA$227,'BudgetvsActual 07.30.2022'!$AC$227,'BudgetvsActual 07.30.2022'!$AE$227,'BudgetvsActual 07.30.2022'!$U$228,'BudgetvsActual 07.30.2022'!$W$228,'BudgetvsActual 07.30.2022'!$Y$228,'BudgetvsActual 07.30.2022'!$AA$228,'BudgetvsActual 07.30.2022'!$AC$228,'BudgetvsActual 07.30.2022'!$AE$228,'BudgetvsActual 07.30.2022'!$U$229,'BudgetvsActual 07.30.2022'!$W$229,'BudgetvsActual 07.30.2022'!$Y$229,'BudgetvsActual 07.30.2022'!$AA$229,'BudgetvsActual 07.30.2022'!$AC$229,'BudgetvsActual 07.30.2022'!$AE$229,'BudgetvsActual 07.30.2022'!$U$230</definedName>
    <definedName name="QB_FORMULA_91" localSheetId="2" hidden="1">'BudgetvsActual 07.30.2022'!$W$230,'BudgetvsActual 07.30.2022'!$Y$230,'BudgetvsActual 07.30.2022'!$AA$230,'BudgetvsActual 07.30.2022'!$AC$230,'BudgetvsActual 07.30.2022'!$AE$230,'BudgetvsActual 07.30.2022'!$U$231,'BudgetvsActual 07.30.2022'!$W$231,'BudgetvsActual 07.30.2022'!$Y$231,'BudgetvsActual 07.30.2022'!$AA$231,'BudgetvsActual 07.30.2022'!$AC$231,'BudgetvsActual 07.30.2022'!$AE$231,'BudgetvsActual 07.30.2022'!$M$232,'BudgetvsActual 07.30.2022'!$O$232,'BudgetvsActual 07.30.2022'!$U$232,'BudgetvsActual 07.30.2022'!$W$232,'BudgetvsActual 07.30.2022'!$Y$232</definedName>
    <definedName name="QB_FORMULA_92" localSheetId="2" hidden="1">'BudgetvsActual 07.30.2022'!$AA$232,'BudgetvsActual 07.30.2022'!$AC$232,'BudgetvsActual 07.30.2022'!$AE$232,'BudgetvsActual 07.30.2022'!$M$233,'BudgetvsActual 07.30.2022'!$O$233,'BudgetvsActual 07.30.2022'!$U$233,'BudgetvsActual 07.30.2022'!$W$233,'BudgetvsActual 07.30.2022'!$Y$233,'BudgetvsActual 07.30.2022'!$AA$233,'BudgetvsActual 07.30.2022'!$AC$233,'BudgetvsActual 07.30.2022'!$AE$233,'BudgetvsActual 07.30.2022'!$I$234,'BudgetvsActual 07.30.2022'!$K$234,'BudgetvsActual 07.30.2022'!$M$234,'BudgetvsActual 07.30.2022'!$O$234,'BudgetvsActual 07.30.2022'!$Q$234</definedName>
    <definedName name="QB_FORMULA_93" localSheetId="2" hidden="1">'BudgetvsActual 07.30.2022'!$S$234,'BudgetvsActual 07.30.2022'!$U$234,'BudgetvsActual 07.30.2022'!$W$234,'BudgetvsActual 07.30.2022'!$Y$234,'BudgetvsActual 07.30.2022'!$AA$234,'BudgetvsActual 07.30.2022'!$AC$234,'BudgetvsActual 07.30.2022'!$AE$234,'BudgetvsActual 07.30.2022'!$M$236,'BudgetvsActual 07.30.2022'!$O$236,'BudgetvsActual 07.30.2022'!$U$236,'BudgetvsActual 07.30.2022'!$W$236,'BudgetvsActual 07.30.2022'!$Y$236,'BudgetvsActual 07.30.2022'!$AA$236,'BudgetvsActual 07.30.2022'!$AC$236,'BudgetvsActual 07.30.2022'!$AE$236,'BudgetvsActual 07.30.2022'!$U$237</definedName>
    <definedName name="QB_FORMULA_94" localSheetId="2" hidden="1">'BudgetvsActual 07.30.2022'!$W$237,'BudgetvsActual 07.30.2022'!$Y$237,'BudgetvsActual 07.30.2022'!$AA$237,'BudgetvsActual 07.30.2022'!$AC$237,'BudgetvsActual 07.30.2022'!$AE$237,'BudgetvsActual 07.30.2022'!$M$238,'BudgetvsActual 07.30.2022'!$O$238,'BudgetvsActual 07.30.2022'!$U$238,'BudgetvsActual 07.30.2022'!$W$238,'BudgetvsActual 07.30.2022'!$Y$238,'BudgetvsActual 07.30.2022'!$AA$238,'BudgetvsActual 07.30.2022'!$AC$238,'BudgetvsActual 07.30.2022'!$AE$238,'BudgetvsActual 07.30.2022'!$M$240,'BudgetvsActual 07.30.2022'!$O$240,'BudgetvsActual 07.30.2022'!$U$240</definedName>
    <definedName name="QB_FORMULA_95" localSheetId="2" hidden="1">'BudgetvsActual 07.30.2022'!$W$240,'BudgetvsActual 07.30.2022'!$Y$240,'BudgetvsActual 07.30.2022'!$AA$240,'BudgetvsActual 07.30.2022'!$AC$240,'BudgetvsActual 07.30.2022'!$AE$240,'BudgetvsActual 07.30.2022'!$M$241,'BudgetvsActual 07.30.2022'!$O$241,'BudgetvsActual 07.30.2022'!$U$241,'BudgetvsActual 07.30.2022'!$W$241,'BudgetvsActual 07.30.2022'!$Y$241,'BudgetvsActual 07.30.2022'!$AA$241,'BudgetvsActual 07.30.2022'!$AC$241,'BudgetvsActual 07.30.2022'!$AE$241,'BudgetvsActual 07.30.2022'!$M$242,'BudgetvsActual 07.30.2022'!$O$242,'BudgetvsActual 07.30.2022'!$U$242</definedName>
    <definedName name="QB_FORMULA_96" localSheetId="2" hidden="1">'BudgetvsActual 07.30.2022'!$W$242,'BudgetvsActual 07.30.2022'!$Y$242,'BudgetvsActual 07.30.2022'!$AA$242,'BudgetvsActual 07.30.2022'!$AC$242,'BudgetvsActual 07.30.2022'!$AE$242,'BudgetvsActual 07.30.2022'!$M$243,'BudgetvsActual 07.30.2022'!$O$243,'BudgetvsActual 07.30.2022'!$U$243,'BudgetvsActual 07.30.2022'!$W$243,'BudgetvsActual 07.30.2022'!$Y$243,'BudgetvsActual 07.30.2022'!$AA$243,'BudgetvsActual 07.30.2022'!$AC$243,'BudgetvsActual 07.30.2022'!$AE$243,'BudgetvsActual 07.30.2022'!$I$244,'BudgetvsActual 07.30.2022'!$K$244,'BudgetvsActual 07.30.2022'!$M$244</definedName>
    <definedName name="QB_FORMULA_97" localSheetId="2" hidden="1">'BudgetvsActual 07.30.2022'!$O$244,'BudgetvsActual 07.30.2022'!$Q$244,'BudgetvsActual 07.30.2022'!$S$244,'BudgetvsActual 07.30.2022'!$U$244,'BudgetvsActual 07.30.2022'!$W$244,'BudgetvsActual 07.30.2022'!$Y$244,'BudgetvsActual 07.30.2022'!$AA$244,'BudgetvsActual 07.30.2022'!$AC$244,'BudgetvsActual 07.30.2022'!$AE$244,'BudgetvsActual 07.30.2022'!$U$245,'BudgetvsActual 07.30.2022'!$W$245,'BudgetvsActual 07.30.2022'!$Y$245,'BudgetvsActual 07.30.2022'!$AA$245,'BudgetvsActual 07.30.2022'!$AC$245,'BudgetvsActual 07.30.2022'!$AE$245,'BudgetvsActual 07.30.2022'!$U$246</definedName>
    <definedName name="QB_FORMULA_98" localSheetId="2" hidden="1">'BudgetvsActual 07.30.2022'!$W$246,'BudgetvsActual 07.30.2022'!$Y$246,'BudgetvsActual 07.30.2022'!$AA$246,'BudgetvsActual 07.30.2022'!$AC$246,'BudgetvsActual 07.30.2022'!$AE$246,'BudgetvsActual 07.30.2022'!$U$247,'BudgetvsActual 07.30.2022'!$W$247,'BudgetvsActual 07.30.2022'!$Y$247,'BudgetvsActual 07.30.2022'!$AA$247,'BudgetvsActual 07.30.2022'!$AC$247,'BudgetvsActual 07.30.2022'!$AE$247,'BudgetvsActual 07.30.2022'!$U$248,'BudgetvsActual 07.30.2022'!$W$248,'BudgetvsActual 07.30.2022'!$Y$248,'BudgetvsActual 07.30.2022'!$AA$248,'BudgetvsActual 07.30.2022'!$AC$248</definedName>
    <definedName name="QB_FORMULA_99" localSheetId="2" hidden="1">'BudgetvsActual 07.30.2022'!$AE$248,'BudgetvsActual 07.30.2022'!$U$249,'BudgetvsActual 07.30.2022'!$W$249,'BudgetvsActual 07.30.2022'!$Y$249,'BudgetvsActual 07.30.2022'!$AA$249,'BudgetvsActual 07.30.2022'!$AC$249,'BudgetvsActual 07.30.2022'!$AE$249,'BudgetvsActual 07.30.2022'!$U$250,'BudgetvsActual 07.30.2022'!$W$250,'BudgetvsActual 07.30.2022'!$Y$250,'BudgetvsActual 07.30.2022'!$AA$250,'BudgetvsActual 07.30.2022'!$AC$250,'BudgetvsActual 07.30.2022'!$AE$250,'BudgetvsActual 07.30.2022'!$U$251,'BudgetvsActual 07.30.2022'!$W$251,'BudgetvsActual 07.30.2022'!$Y$251</definedName>
    <definedName name="QB_ROW_1" localSheetId="0" hidden="1">'Balance Sheet Prev Yr 07.30.22'!$A$3</definedName>
    <definedName name="QB_ROW_100250" localSheetId="2" hidden="1">'BudgetvsActual 07.30.2022'!$F$170</definedName>
    <definedName name="QB_ROW_10031" localSheetId="0" hidden="1">'Balance Sheet Prev Yr 07.30.22'!$D$66</definedName>
    <definedName name="QB_ROW_1010" localSheetId="1" hidden="1">'AR Aging 07.31.2022'!$B$11</definedName>
    <definedName name="QB_ROW_1011" localSheetId="0" hidden="1">'Balance Sheet Prev Yr 07.30.22'!$B$4</definedName>
    <definedName name="QB_ROW_101250" localSheetId="2" hidden="1">'BudgetvsActual 07.30.2022'!$F$171</definedName>
    <definedName name="QB_ROW_10220" localSheetId="1" hidden="1">'AR Aging 07.31.2022'!$C$17</definedName>
    <definedName name="QB_ROW_102250" localSheetId="2" hidden="1">'BudgetvsActual 07.30.2022'!$F$173</definedName>
    <definedName name="QB_ROW_1028210" localSheetId="1" hidden="1">'AR Aging 07.31.2022'!$B$29</definedName>
    <definedName name="QB_ROW_103250" localSheetId="2" hidden="1">'BudgetvsActual 07.30.2022'!$F$174</definedName>
    <definedName name="QB_ROW_10331" localSheetId="0" hidden="1">'Balance Sheet Prev Yr 07.30.22'!$D$68</definedName>
    <definedName name="QB_ROW_104250" localSheetId="2" hidden="1">'BudgetvsActual 07.30.2022'!$F$175</definedName>
    <definedName name="QB_ROW_105250" localSheetId="2" hidden="1">'BudgetvsActual 07.30.2022'!$F$176</definedName>
    <definedName name="QB_ROW_106250" localSheetId="2" hidden="1">'BudgetvsActual 07.30.2022'!$F$177</definedName>
    <definedName name="QB_ROW_107250" localSheetId="2" hidden="1">'BudgetvsActual 07.30.2022'!$F$178</definedName>
    <definedName name="QB_ROW_108250" localSheetId="2" hidden="1">'BudgetvsActual 07.30.2022'!$F$179</definedName>
    <definedName name="QB_ROW_109250" localSheetId="2" hidden="1">'BudgetvsActual 07.30.2022'!$F$180</definedName>
    <definedName name="QB_ROW_110250" localSheetId="2" hidden="1">'BudgetvsActual 07.30.2022'!$F$182</definedName>
    <definedName name="QB_ROW_111250" localSheetId="2" hidden="1">'BudgetvsActual 07.30.2022'!$F$183</definedName>
    <definedName name="QB_ROW_11220" localSheetId="1" hidden="1">'AR Aging 07.31.2022'!$C$21</definedName>
    <definedName name="QB_ROW_112250" localSheetId="2" hidden="1">'BudgetvsActual 07.30.2022'!$F$184</definedName>
    <definedName name="QB_ROW_113250" localSheetId="2" hidden="1">'BudgetvsActual 07.30.2022'!$F$185</definedName>
    <definedName name="QB_ROW_114250" localSheetId="2" hidden="1">'BudgetvsActual 07.30.2022'!$F$186</definedName>
    <definedName name="QB_ROW_115250" localSheetId="2" hidden="1">'BudgetvsActual 07.30.2022'!$F$187</definedName>
    <definedName name="QB_ROW_116250" localSheetId="2" hidden="1">'BudgetvsActual 07.30.2022'!$F$188</definedName>
    <definedName name="QB_ROW_117250" localSheetId="2" hidden="1">'BudgetvsActual 07.30.2022'!$F$189</definedName>
    <definedName name="QB_ROW_118250" localSheetId="2" hidden="1">'BudgetvsActual 07.30.2022'!$F$190</definedName>
    <definedName name="QB_ROW_119250" localSheetId="2" hidden="1">'BudgetvsActual 07.30.2022'!$F$191</definedName>
    <definedName name="QB_ROW_120250" localSheetId="2" hidden="1">'BudgetvsActual 07.30.2022'!$F$192</definedName>
    <definedName name="QB_ROW_12031" localSheetId="0" hidden="1">'Balance Sheet Prev Yr 07.30.22'!$D$69</definedName>
    <definedName name="QB_ROW_121250" localSheetId="2" hidden="1">'BudgetvsActual 07.30.2022'!$F$193</definedName>
    <definedName name="QB_ROW_1220" localSheetId="1" hidden="1">'AR Aging 07.31.2022'!$C$13</definedName>
    <definedName name="QB_ROW_1220" localSheetId="0" hidden="1">'Balance Sheet Prev Yr 07.30.22'!$C$94</definedName>
    <definedName name="QB_ROW_122250" localSheetId="2" hidden="1">'BudgetvsActual 07.30.2022'!$F$194</definedName>
    <definedName name="QB_ROW_123040" localSheetId="2" hidden="1">'BudgetvsActual 07.30.2022'!$E$197</definedName>
    <definedName name="QB_ROW_123250" localSheetId="2" hidden="1">'BudgetvsActual 07.30.2022'!$F$200</definedName>
    <definedName name="QB_ROW_12331" localSheetId="0" hidden="1">'Balance Sheet Prev Yr 07.30.22'!$D$90</definedName>
    <definedName name="QB_ROW_123340" localSheetId="2" hidden="1">'BudgetvsActual 07.30.2022'!$E$201</definedName>
    <definedName name="QB_ROW_124250" localSheetId="2" hidden="1">'BudgetvsActual 07.30.2022'!$F$198</definedName>
    <definedName name="QB_ROW_125250" localSheetId="2" hidden="1">'BudgetvsActual 07.30.2022'!$F$199</definedName>
    <definedName name="QB_ROW_126040" localSheetId="2" hidden="1">'BudgetvsActual 07.30.2022'!$E$202</definedName>
    <definedName name="QB_ROW_126250" localSheetId="2" hidden="1">'BudgetvsActual 07.30.2022'!$F$206</definedName>
    <definedName name="QB_ROW_126340" localSheetId="2" hidden="1">'BudgetvsActual 07.30.2022'!$E$207</definedName>
    <definedName name="QB_ROW_127250" localSheetId="2" hidden="1">'BudgetvsActual 07.30.2022'!$F$203</definedName>
    <definedName name="QB_ROW_128250" localSheetId="2" hidden="1">'BudgetvsActual 07.30.2022'!$F$204</definedName>
    <definedName name="QB_ROW_129250" localSheetId="2" hidden="1">'BudgetvsActual 07.30.2022'!$F$205</definedName>
    <definedName name="QB_ROW_130040" localSheetId="2" hidden="1">'BudgetvsActual 07.30.2022'!$E$379</definedName>
    <definedName name="QB_ROW_130250" localSheetId="2" hidden="1">'BudgetvsActual 07.30.2022'!$F$389</definedName>
    <definedName name="QB_ROW_130340" localSheetId="2" hidden="1">'BudgetvsActual 07.30.2022'!$E$390</definedName>
    <definedName name="QB_ROW_1310" localSheetId="1" hidden="1">'AR Aging 07.31.2022'!$B$14</definedName>
    <definedName name="QB_ROW_1311" localSheetId="0" hidden="1">'Balance Sheet Prev Yr 07.30.22'!$B$22</definedName>
    <definedName name="QB_ROW_131250" localSheetId="2" hidden="1">'BudgetvsActual 07.30.2022'!$F$383</definedName>
    <definedName name="QB_ROW_132250" localSheetId="2" hidden="1">'BudgetvsActual 07.30.2022'!$F$384</definedName>
    <definedName name="QB_ROW_133250" localSheetId="2" hidden="1">'BudgetvsActual 07.30.2022'!$F$386</definedName>
    <definedName name="QB_ROW_134250" localSheetId="2" hidden="1">'BudgetvsActual 07.30.2022'!$F$387</definedName>
    <definedName name="QB_ROW_135250" localSheetId="2" hidden="1">'BudgetvsActual 07.30.2022'!$F$303</definedName>
    <definedName name="QB_ROW_136250" localSheetId="2" hidden="1">'BudgetvsActual 07.30.2022'!$F$305</definedName>
    <definedName name="QB_ROW_137040" localSheetId="2" hidden="1">'BudgetvsActual 07.30.2022'!$E$219</definedName>
    <definedName name="QB_ROW_137250" localSheetId="2" hidden="1">'BudgetvsActual 07.30.2022'!$F$233</definedName>
    <definedName name="QB_ROW_137340" localSheetId="2" hidden="1">'BudgetvsActual 07.30.2022'!$E$234</definedName>
    <definedName name="QB_ROW_138240" localSheetId="2" hidden="1">'BudgetvsActual 07.30.2022'!$E$218</definedName>
    <definedName name="QB_ROW_139250" localSheetId="2" hidden="1">'BudgetvsActual 07.30.2022'!$F$226</definedName>
    <definedName name="QB_ROW_14010" localSheetId="1" hidden="1">'AR Aging 07.31.2022'!$B$26</definedName>
    <definedName name="QB_ROW_14011" localSheetId="0" hidden="1">'Balance Sheet Prev Yr 07.30.22'!$B$93</definedName>
    <definedName name="QB_ROW_140250" localSheetId="2" hidden="1">'BudgetvsActual 07.30.2022'!$F$223</definedName>
    <definedName name="QB_ROW_141250" localSheetId="2" hidden="1">'BudgetvsActual 07.30.2022'!$F$224</definedName>
    <definedName name="QB_ROW_142250" localSheetId="2" hidden="1">'BudgetvsActual 07.30.2022'!$F$221</definedName>
    <definedName name="QB_ROW_1428210" localSheetId="1" hidden="1">'AR Aging 07.31.2022'!$B$25</definedName>
    <definedName name="QB_ROW_143040" localSheetId="2" hidden="1">'BudgetvsActual 07.30.2022'!$E$336</definedName>
    <definedName name="QB_ROW_14310" localSheetId="1" hidden="1">'AR Aging 07.31.2022'!$B$28</definedName>
    <definedName name="QB_ROW_14311" localSheetId="0" hidden="1">'Balance Sheet Prev Yr 07.30.22'!$B$99</definedName>
    <definedName name="QB_ROW_143250" localSheetId="2" hidden="1">'BudgetvsActual 07.30.2022'!$F$343</definedName>
    <definedName name="QB_ROW_143340" localSheetId="2" hidden="1">'BudgetvsActual 07.30.2022'!$E$344</definedName>
    <definedName name="QB_ROW_144250" localSheetId="2" hidden="1">'BudgetvsActual 07.30.2022'!$F$337</definedName>
    <definedName name="QB_ROW_145250" localSheetId="2" hidden="1">'BudgetvsActual 07.30.2022'!$F$338</definedName>
    <definedName name="QB_ROW_146250" localSheetId="2" hidden="1">'BudgetvsActual 07.30.2022'!$F$339</definedName>
    <definedName name="QB_ROW_147050" localSheetId="2" hidden="1">'BudgetvsActual 07.30.2022'!$F$278</definedName>
    <definedName name="QB_ROW_1472210" localSheetId="1" hidden="1">'AR Aging 07.31.2022'!$B$19</definedName>
    <definedName name="QB_ROW_147260" localSheetId="2" hidden="1">'BudgetvsActual 07.30.2022'!$G$285</definedName>
    <definedName name="QB_ROW_147350" localSheetId="2" hidden="1">'BudgetvsActual 07.30.2022'!$F$286</definedName>
    <definedName name="QB_ROW_148250" localSheetId="2" hidden="1">'BudgetvsActual 07.30.2022'!$F$340</definedName>
    <definedName name="QB_ROW_149250" localSheetId="2" hidden="1">'BudgetvsActual 07.30.2022'!$F$341</definedName>
    <definedName name="QB_ROW_150250" localSheetId="2" hidden="1">'BudgetvsActual 07.30.2022'!$F$342</definedName>
    <definedName name="QB_ROW_151040" localSheetId="2" hidden="1">'BudgetvsActual 07.30.2022'!$E$235</definedName>
    <definedName name="QB_ROW_151250" localSheetId="2" hidden="1">'BudgetvsActual 07.30.2022'!$F$264</definedName>
    <definedName name="QB_ROW_151340" localSheetId="2" hidden="1">'BudgetvsActual 07.30.2022'!$E$265</definedName>
    <definedName name="QB_ROW_15210" localSheetId="1" hidden="1">'AR Aging 07.31.2022'!$B$24</definedName>
    <definedName name="QB_ROW_152250" localSheetId="2" hidden="1">'BudgetvsActual 07.30.2022'!$F$247</definedName>
    <definedName name="QB_ROW_153250" localSheetId="2" hidden="1">'BudgetvsActual 07.30.2022'!$F$254</definedName>
    <definedName name="QB_ROW_154250" localSheetId="2" hidden="1">'BudgetvsActual 07.30.2022'!$F$255</definedName>
    <definedName name="QB_ROW_155250" localSheetId="2" hidden="1">'BudgetvsActual 07.30.2022'!$F$256</definedName>
    <definedName name="QB_ROW_156250" localSheetId="2" hidden="1">'BudgetvsActual 07.30.2022'!$F$257</definedName>
    <definedName name="QB_ROW_157250" localSheetId="2" hidden="1">'BudgetvsActual 07.30.2022'!$F$258</definedName>
    <definedName name="QB_ROW_158250" localSheetId="2" hidden="1">'BudgetvsActual 07.30.2022'!$F$260</definedName>
    <definedName name="QB_ROW_159250" localSheetId="2" hidden="1">'BudgetvsActual 07.30.2022'!$F$261</definedName>
    <definedName name="QB_ROW_160250" localSheetId="2" hidden="1">'BudgetvsActual 07.30.2022'!$F$263</definedName>
    <definedName name="QB_ROW_161040" localSheetId="2" hidden="1">'BudgetvsActual 07.30.2022'!$E$315</definedName>
    <definedName name="QB_ROW_161250" localSheetId="2" hidden="1">'BudgetvsActual 07.30.2022'!$F$334</definedName>
    <definedName name="QB_ROW_161340" localSheetId="2" hidden="1">'BudgetvsActual 07.30.2022'!$E$335</definedName>
    <definedName name="QB_ROW_16210" localSheetId="1" hidden="1">'AR Aging 07.31.2022'!$B$23</definedName>
    <definedName name="QB_ROW_162250" localSheetId="2" hidden="1">'BudgetvsActual 07.30.2022'!$F$321</definedName>
    <definedName name="QB_ROW_163250" localSheetId="2" hidden="1">'BudgetvsActual 07.30.2022'!$F$327</definedName>
    <definedName name="QB_ROW_164250" localSheetId="2" hidden="1">'BudgetvsActual 07.30.2022'!$F$329</definedName>
    <definedName name="QB_ROW_165250" localSheetId="2" hidden="1">'BudgetvsActual 07.30.2022'!$F$330</definedName>
    <definedName name="QB_ROW_166250" localSheetId="2" hidden="1">'BudgetvsActual 07.30.2022'!$F$331</definedName>
    <definedName name="QB_ROW_167250" localSheetId="2" hidden="1">'BudgetvsActual 07.30.2022'!$F$333</definedName>
    <definedName name="QB_ROW_168040" localSheetId="2" hidden="1">'BudgetvsActual 07.30.2022'!$E$297</definedName>
    <definedName name="QB_ROW_168250" localSheetId="2" hidden="1">'BudgetvsActual 07.30.2022'!$F$309</definedName>
    <definedName name="QB_ROW_168340" localSheetId="2" hidden="1">'BudgetvsActual 07.30.2022'!$E$310</definedName>
    <definedName name="QB_ROW_169250" localSheetId="2" hidden="1">'BudgetvsActual 07.30.2022'!$F$301</definedName>
    <definedName name="QB_ROW_170250" localSheetId="2" hidden="1">'BudgetvsActual 07.30.2022'!$F$306</definedName>
    <definedName name="QB_ROW_171040" localSheetId="2" hidden="1">'BudgetvsActual 07.30.2022'!$E$347</definedName>
    <definedName name="QB_ROW_171250" localSheetId="2" hidden="1">'BudgetvsActual 07.30.2022'!$F$350</definedName>
    <definedName name="QB_ROW_171340" localSheetId="2" hidden="1">'BudgetvsActual 07.30.2022'!$E$351</definedName>
    <definedName name="QB_ROW_17221" localSheetId="0" hidden="1">'Balance Sheet Prev Yr 07.30.22'!$C$98</definedName>
    <definedName name="QB_ROW_172250" localSheetId="2" hidden="1">'BudgetvsActual 07.30.2022'!$F$348</definedName>
    <definedName name="QB_ROW_173250" localSheetId="2" hidden="1">'BudgetvsActual 07.30.2022'!$F$349</definedName>
    <definedName name="QB_ROW_174040" localSheetId="2" hidden="1">'BudgetvsActual 07.30.2022'!$E$352</definedName>
    <definedName name="QB_ROW_174250" localSheetId="2" hidden="1">'BudgetvsActual 07.30.2022'!$F$368</definedName>
    <definedName name="QB_ROW_174340" localSheetId="2" hidden="1">'BudgetvsActual 07.30.2022'!$E$369</definedName>
    <definedName name="QB_ROW_175250" localSheetId="2" hidden="1">'BudgetvsActual 07.30.2022'!$F$355</definedName>
    <definedName name="QB_ROW_176250" localSheetId="2" hidden="1">'BudgetvsActual 07.30.2022'!$F$275</definedName>
    <definedName name="QB_ROW_177250" localSheetId="2" hidden="1">'BudgetvsActual 07.30.2022'!$F$277</definedName>
    <definedName name="QB_ROW_178250" localSheetId="2" hidden="1">'BudgetvsActual 07.30.2022'!$F$307</definedName>
    <definedName name="QB_ROW_179250" localSheetId="2" hidden="1">'BudgetvsActual 07.30.2022'!$F$293</definedName>
    <definedName name="QB_ROW_180250" localSheetId="2" hidden="1">'BudgetvsActual 07.30.2022'!$F$363</definedName>
    <definedName name="QB_ROW_181250" localSheetId="2" hidden="1">'BudgetvsActual 07.30.2022'!$F$269</definedName>
    <definedName name="QB_ROW_182250" localSheetId="2" hidden="1">'BudgetvsActual 07.30.2022'!$F$366</definedName>
    <definedName name="QB_ROW_18301" localSheetId="2" hidden="1">'BudgetvsActual 07.30.2022'!$A$418</definedName>
    <definedName name="QB_ROW_183250" localSheetId="2" hidden="1">'BudgetvsActual 07.30.2022'!$F$367</definedName>
    <definedName name="QB_ROW_184040" localSheetId="2" hidden="1">'BudgetvsActual 07.30.2022'!$E$370</definedName>
    <definedName name="QB_ROW_184250" localSheetId="2" hidden="1">'BudgetvsActual 07.30.2022'!$F$377</definedName>
    <definedName name="QB_ROW_184340" localSheetId="2" hidden="1">'BudgetvsActual 07.30.2022'!$E$378</definedName>
    <definedName name="QB_ROW_185250" localSheetId="2" hidden="1">'BudgetvsActual 07.30.2022'!$F$371</definedName>
    <definedName name="QB_ROW_186250" localSheetId="2" hidden="1">'BudgetvsActual 07.30.2022'!$F$372</definedName>
    <definedName name="QB_ROW_187250" localSheetId="2" hidden="1">'BudgetvsActual 07.30.2022'!$F$373</definedName>
    <definedName name="QB_ROW_188250" localSheetId="2" hidden="1">'BudgetvsActual 07.30.2022'!$F$374</definedName>
    <definedName name="QB_ROW_189250" localSheetId="2" hidden="1">'BudgetvsActual 07.30.2022'!$F$375</definedName>
    <definedName name="QB_ROW_19011" localSheetId="2" hidden="1">'BudgetvsActual 07.30.2022'!$B$3</definedName>
    <definedName name="QB_ROW_190250" localSheetId="2" hidden="1">'BudgetvsActual 07.30.2022'!$F$376</definedName>
    <definedName name="QB_ROW_191030" localSheetId="2" hidden="1">'BudgetvsActual 07.30.2022'!$D$399</definedName>
    <definedName name="QB_ROW_191240" localSheetId="2" hidden="1">'BudgetvsActual 07.30.2022'!$E$402</definedName>
    <definedName name="QB_ROW_191330" localSheetId="2" hidden="1">'BudgetvsActual 07.30.2022'!$D$403</definedName>
    <definedName name="QB_ROW_192240" localSheetId="2" hidden="1">'BudgetvsActual 07.30.2022'!$E$400</definedName>
    <definedName name="QB_ROW_19311" localSheetId="2" hidden="1">'BudgetvsActual 07.30.2022'!$B$396</definedName>
    <definedName name="QB_ROW_193240" localSheetId="2" hidden="1">'BudgetvsActual 07.30.2022'!$E$401</definedName>
    <definedName name="QB_ROW_194030" localSheetId="2" hidden="1">'BudgetvsActual 07.30.2022'!$D$406</definedName>
    <definedName name="QB_ROW_194240" localSheetId="2" hidden="1">'BudgetvsActual 07.30.2022'!$E$411</definedName>
    <definedName name="QB_ROW_194330" localSheetId="2" hidden="1">'BudgetvsActual 07.30.2022'!$D$412</definedName>
    <definedName name="QB_ROW_195240" localSheetId="2" hidden="1">'BudgetvsActual 07.30.2022'!$E$407</definedName>
    <definedName name="QB_ROW_196240" localSheetId="2" hidden="1">'BudgetvsActual 07.30.2022'!$E$408</definedName>
    <definedName name="QB_ROW_197240" localSheetId="2" hidden="1">'BudgetvsActual 07.30.2022'!$E$409</definedName>
    <definedName name="QB_ROW_198240" localSheetId="2" hidden="1">'BudgetvsActual 07.30.2022'!$E$410</definedName>
    <definedName name="QB_ROW_199230" localSheetId="2" hidden="1">'BudgetvsActual 07.30.2022'!$D$413</definedName>
    <definedName name="QB_ROW_200230" localSheetId="2" hidden="1">'BudgetvsActual 07.30.2022'!$D$414</definedName>
    <definedName name="QB_ROW_20031" localSheetId="2" hidden="1">'BudgetvsActual 07.30.2022'!$D$4</definedName>
    <definedName name="QB_ROW_201230" localSheetId="2" hidden="1">'BudgetvsActual 07.30.2022'!$D$415</definedName>
    <definedName name="QB_ROW_2021" localSheetId="0" hidden="1">'Balance Sheet Prev Yr 07.30.22'!$C$5</definedName>
    <definedName name="QB_ROW_202240" localSheetId="2" hidden="1">'BudgetvsActual 07.30.2022'!$E$166</definedName>
    <definedName name="QB_ROW_203240" localSheetId="2" hidden="1">'BudgetvsActual 07.30.2022'!$E$217</definedName>
    <definedName name="QB_ROW_20331" localSheetId="2" hidden="1">'BudgetvsActual 07.30.2022'!$D$208</definedName>
    <definedName name="QB_ROW_204230" localSheetId="0" hidden="1">'Balance Sheet Prev Yr 07.30.22'!$D$38</definedName>
    <definedName name="QB_ROW_205230" localSheetId="0" hidden="1">'Balance Sheet Prev Yr 07.30.22'!$D$34</definedName>
    <definedName name="QB_ROW_206230" localSheetId="0" hidden="1">'Balance Sheet Prev Yr 07.30.22'!$D$55</definedName>
    <definedName name="QB_ROW_208230" localSheetId="0" hidden="1">'Balance Sheet Prev Yr 07.30.22'!$D$40</definedName>
    <definedName name="QB_ROW_209230" localSheetId="0" hidden="1">'Balance Sheet Prev Yr 07.30.22'!$D$41</definedName>
    <definedName name="QB_ROW_210230" localSheetId="0" hidden="1">'Balance Sheet Prev Yr 07.30.22'!$D$42</definedName>
    <definedName name="QB_ROW_21031" localSheetId="2" hidden="1">'BudgetvsActual 07.30.2022'!$D$213</definedName>
    <definedName name="QB_ROW_211230" localSheetId="0" hidden="1">'Balance Sheet Prev Yr 07.30.22'!$D$43</definedName>
    <definedName name="QB_ROW_21331" localSheetId="2" hidden="1">'BudgetvsActual 07.30.2022'!$D$395</definedName>
    <definedName name="QB_ROW_214250" localSheetId="0" hidden="1">'Balance Sheet Prev Yr 07.30.22'!$F$72</definedName>
    <definedName name="QB_ROW_215250" localSheetId="0" hidden="1">'Balance Sheet Prev Yr 07.30.22'!$F$73</definedName>
    <definedName name="QB_ROW_216250" localSheetId="0" hidden="1">'Balance Sheet Prev Yr 07.30.22'!$F$74</definedName>
    <definedName name="QB_ROW_217250" localSheetId="0" hidden="1">'Balance Sheet Prev Yr 07.30.22'!$F$76</definedName>
    <definedName name="QB_ROW_218250" localSheetId="0" hidden="1">'Balance Sheet Prev Yr 07.30.22'!$F$77</definedName>
    <definedName name="QB_ROW_219250" localSheetId="0" hidden="1">'Balance Sheet Prev Yr 07.30.22'!$F$78</definedName>
    <definedName name="QB_ROW_22011" localSheetId="2" hidden="1">'BudgetvsActual 07.30.2022'!$B$397</definedName>
    <definedName name="QB_ROW_220250" localSheetId="2" hidden="1">'BudgetvsActual 07.30.2022'!$F$222</definedName>
    <definedName name="QB_ROW_221250" localSheetId="2" hidden="1">'BudgetvsActual 07.30.2022'!$F$225</definedName>
    <definedName name="QB_ROW_222250" localSheetId="2" hidden="1">'BudgetvsActual 07.30.2022'!$F$227</definedName>
    <definedName name="QB_ROW_22230" localSheetId="0" hidden="1">'Balance Sheet Prev Yr 07.30.22'!$D$19</definedName>
    <definedName name="QB_ROW_22311" localSheetId="2" hidden="1">'BudgetvsActual 07.30.2022'!$B$417</definedName>
    <definedName name="QB_ROW_223250" localSheetId="2" hidden="1">'BudgetvsActual 07.30.2022'!$F$249</definedName>
    <definedName name="QB_ROW_2240" localSheetId="2" hidden="1">'BudgetvsActual 07.30.2022'!$E$216</definedName>
    <definedName name="QB_ROW_224250" localSheetId="2" hidden="1">'BudgetvsActual 07.30.2022'!$F$259</definedName>
    <definedName name="QB_ROW_225040" localSheetId="2" hidden="1">'BudgetvsActual 07.30.2022'!$E$266</definedName>
    <definedName name="QB_ROW_225250" localSheetId="2" hidden="1">'BudgetvsActual 07.30.2022'!$F$295</definedName>
    <definedName name="QB_ROW_225340" localSheetId="2" hidden="1">'BudgetvsActual 07.30.2022'!$E$296</definedName>
    <definedName name="QB_ROW_226250" localSheetId="2" hidden="1">'BudgetvsActual 07.30.2022'!$F$250</definedName>
    <definedName name="QB_ROW_227250" localSheetId="2" hidden="1">'BudgetvsActual 07.30.2022'!$F$273</definedName>
    <definedName name="QB_ROW_228250" localSheetId="2" hidden="1">'BudgetvsActual 07.30.2022'!$F$252</definedName>
    <definedName name="QB_ROW_229250" localSheetId="2" hidden="1">'BudgetvsActual 07.30.2022'!$F$271</definedName>
    <definedName name="QB_ROW_23021" localSheetId="2" hidden="1">'BudgetvsActual 07.30.2022'!$C$398</definedName>
    <definedName name="QB_ROW_230250" localSheetId="2" hidden="1">'BudgetvsActual 07.30.2022'!$F$272</definedName>
    <definedName name="QB_ROW_231260" localSheetId="2" hidden="1">'BudgetvsActual 07.30.2022'!$G$63</definedName>
    <definedName name="QB_ROW_2321" localSheetId="0" hidden="1">'Balance Sheet Prev Yr 07.30.22'!$C$13</definedName>
    <definedName name="QB_ROW_232250" localSheetId="2" hidden="1">'BudgetvsActual 07.30.2022'!$F$287</definedName>
    <definedName name="QB_ROW_23230" localSheetId="0" hidden="1">'Balance Sheet Prev Yr 07.30.22'!$D$20</definedName>
    <definedName name="QB_ROW_23321" localSheetId="2" hidden="1">'BudgetvsActual 07.30.2022'!$C$404</definedName>
    <definedName name="QB_ROW_233240" localSheetId="2" hidden="1">'BudgetvsActual 07.30.2022'!$E$345</definedName>
    <definedName name="QB_ROW_234240" localSheetId="2" hidden="1">'BudgetvsActual 07.30.2022'!$E$391</definedName>
    <definedName name="QB_ROW_235250" localSheetId="2" hidden="1">'BudgetvsActual 07.30.2022'!$F$361</definedName>
    <definedName name="QB_ROW_237260" localSheetId="2" hidden="1">'BudgetvsActual 07.30.2022'!$G$62</definedName>
    <definedName name="QB_ROW_24021" localSheetId="2" hidden="1">'BudgetvsActual 07.30.2022'!$C$405</definedName>
    <definedName name="QB_ROW_240250" localSheetId="0" hidden="1">'Balance Sheet Prev Yr 07.30.22'!$F$75</definedName>
    <definedName name="QB_ROW_241250" localSheetId="2" hidden="1">'BudgetvsActual 07.30.2022'!$F$357</definedName>
    <definedName name="QB_ROW_242250" localSheetId="0" hidden="1">'Balance Sheet Prev Yr 07.30.22'!$F$81</definedName>
    <definedName name="QB_ROW_24321" localSheetId="2" hidden="1">'BudgetvsActual 07.30.2022'!$C$416</definedName>
    <definedName name="QB_ROW_243250" localSheetId="2" hidden="1">'BudgetvsActual 07.30.2022'!$F$302</definedName>
    <definedName name="QB_ROW_244250" localSheetId="2" hidden="1">'BudgetvsActual 07.30.2022'!$F$274</definedName>
    <definedName name="QB_ROW_245270" localSheetId="2" hidden="1">'BudgetvsActual 07.30.2022'!$H$57</definedName>
    <definedName name="QB_ROW_2457210" localSheetId="1" hidden="1">'AR Aging 07.31.2022'!$B$10</definedName>
    <definedName name="QB_ROW_247060" localSheetId="2" hidden="1">'BudgetvsActual 07.30.2022'!$G$55</definedName>
    <definedName name="QB_ROW_247270" localSheetId="2" hidden="1">'BudgetvsActual 07.30.2022'!$H$60</definedName>
    <definedName name="QB_ROW_247360" localSheetId="2" hidden="1">'BudgetvsActual 07.30.2022'!$G$61</definedName>
    <definedName name="QB_ROW_248250" localSheetId="2" hidden="1">'BudgetvsActual 07.30.2022'!$F$150</definedName>
    <definedName name="QB_ROW_249250" localSheetId="2" hidden="1">'BudgetvsActual 07.30.2022'!$F$151</definedName>
    <definedName name="QB_ROW_250250" localSheetId="2" hidden="1">'BudgetvsActual 07.30.2022'!$F$332</definedName>
    <definedName name="QB_ROW_251250" localSheetId="2" hidden="1">'BudgetvsActual 07.30.2022'!$F$253</definedName>
    <definedName name="QB_ROW_253250" localSheetId="2" hidden="1">'BudgetvsActual 07.30.2022'!$F$362</definedName>
    <definedName name="QB_ROW_254240" localSheetId="2" hidden="1">'BudgetvsActual 07.30.2022'!$E$392</definedName>
    <definedName name="QB_ROW_255250" localSheetId="2" hidden="1">'BudgetvsActual 07.30.2022'!$F$248</definedName>
    <definedName name="QB_ROW_257250" localSheetId="2" hidden="1">'BudgetvsActual 07.30.2022'!$F$356</definedName>
    <definedName name="QB_ROW_258250" localSheetId="2" hidden="1">'BudgetvsActual 07.30.2022'!$F$358</definedName>
    <definedName name="QB_ROW_260250" localSheetId="2" hidden="1">'BudgetvsActual 07.30.2022'!$F$262</definedName>
    <definedName name="QB_ROW_261240" localSheetId="2" hidden="1">'BudgetvsActual 07.30.2022'!$E$393</definedName>
    <definedName name="QB_ROW_263230" localSheetId="0" hidden="1">'Balance Sheet Prev Yr 07.30.22'!$D$46</definedName>
    <definedName name="QB_ROW_265240" localSheetId="2" hidden="1">'BudgetvsActual 07.30.2022'!$E$215</definedName>
    <definedName name="QB_ROW_2707210" localSheetId="1" hidden="1">'AR Aging 07.31.2022'!#REF!</definedName>
    <definedName name="QB_ROW_273250" localSheetId="2" hidden="1">'BudgetvsActual 07.30.2022'!$F$137</definedName>
    <definedName name="QB_ROW_274250" localSheetId="2" hidden="1">'BudgetvsActual 07.30.2022'!$F$324</definedName>
    <definedName name="QB_ROW_275050" localSheetId="2" hidden="1">'BudgetvsActual 07.30.2022'!$F$152</definedName>
    <definedName name="QB_ROW_275260" localSheetId="2" hidden="1">'BudgetvsActual 07.30.2022'!$G$154</definedName>
    <definedName name="QB_ROW_275350" localSheetId="2" hidden="1">'BudgetvsActual 07.30.2022'!$F$155</definedName>
    <definedName name="QB_ROW_276250" localSheetId="2" hidden="1">'BudgetvsActual 07.30.2022'!$F$157</definedName>
    <definedName name="QB_ROW_278250" localSheetId="2" hidden="1">'BudgetvsActual 07.30.2022'!$F$228</definedName>
    <definedName name="QB_ROW_280210" localSheetId="1" hidden="1">'AR Aging 07.31.2022'!#REF!</definedName>
    <definedName name="QB_ROW_281250" localSheetId="2" hidden="1">'BudgetvsActual 07.30.2022'!$F$359</definedName>
    <definedName name="QB_ROW_284250" localSheetId="2" hidden="1">'BudgetvsActual 07.30.2022'!$F$289</definedName>
    <definedName name="QB_ROW_285250" localSheetId="2" hidden="1">'BudgetvsActual 07.30.2022'!$F$328</definedName>
    <definedName name="QB_ROW_286250" localSheetId="2" hidden="1">'BudgetvsActual 07.30.2022'!$F$388</definedName>
    <definedName name="QB_ROW_287250" localSheetId="2" hidden="1">'BudgetvsActual 07.30.2022'!$F$229</definedName>
    <definedName name="QB_ROW_288240" localSheetId="0" hidden="1">'Balance Sheet Prev Yr 07.30.22'!$E$87</definedName>
    <definedName name="QB_ROW_289250" localSheetId="2" hidden="1">'BudgetvsActual 07.30.2022'!$F$230</definedName>
    <definedName name="QB_ROW_290240" localSheetId="0" hidden="1">'Balance Sheet Prev Yr 07.30.22'!$E$88</definedName>
    <definedName name="QB_ROW_291250" localSheetId="2" hidden="1">'BudgetvsActual 07.30.2022'!$F$231</definedName>
    <definedName name="QB_ROW_2921210" localSheetId="1" hidden="1">'AR Aging 07.31.2022'!#REF!</definedName>
    <definedName name="QB_ROW_292240" localSheetId="0" hidden="1">'Balance Sheet Prev Yr 07.30.22'!$E$89</definedName>
    <definedName name="QB_ROW_29230" localSheetId="0" hidden="1">'Balance Sheet Prev Yr 07.30.22'!$D$31</definedName>
    <definedName name="QB_ROW_293250" localSheetId="2" hidden="1">'BudgetvsActual 07.30.2022'!$F$290</definedName>
    <definedName name="QB_ROW_294250" localSheetId="2" hidden="1">'BudgetvsActual 07.30.2022'!$F$181</definedName>
    <definedName name="QB_ROW_2951210" localSheetId="1" hidden="1">'AR Aging 07.31.2022'!$B$9</definedName>
    <definedName name="QB_ROW_295250" localSheetId="2" hidden="1">'BudgetvsActual 07.30.2022'!$F$385</definedName>
    <definedName name="QB_ROW_296250" localSheetId="2" hidden="1">'BudgetvsActual 07.30.2022'!$F$308</definedName>
    <definedName name="QB_ROW_2969210" localSheetId="1" hidden="1">'AR Aging 07.31.2022'!$B$8</definedName>
    <definedName name="QB_ROW_297230" localSheetId="0" hidden="1">'Balance Sheet Prev Yr 07.30.22'!$D$44</definedName>
    <definedName name="QB_ROW_3003220" localSheetId="1" hidden="1">'AR Aging 07.31.2022'!$C$27</definedName>
    <definedName name="QB_ROW_301" localSheetId="0" hidden="1">'Balance Sheet Prev Yr 07.30.22'!$A$62</definedName>
    <definedName name="QB_ROW_3021" localSheetId="0" hidden="1">'Balance Sheet Prev Yr 07.30.22'!$C$14</definedName>
    <definedName name="QB_ROW_302250" localSheetId="2" hidden="1">'BudgetvsActual 07.30.2022'!$F$270</definedName>
    <definedName name="QB_ROW_30230" localSheetId="0" hidden="1">'Balance Sheet Prev Yr 07.30.22'!$D$32</definedName>
    <definedName name="QB_ROW_303260" localSheetId="2" hidden="1">'BudgetvsActual 07.30.2022'!$G$66</definedName>
    <definedName name="QB_ROW_3040" localSheetId="0" hidden="1">'Balance Sheet Prev Yr 07.30.22'!$E$70</definedName>
    <definedName name="QB_ROW_304260" localSheetId="2" hidden="1">'BudgetvsActual 07.30.2022'!$G$67</definedName>
    <definedName name="QB_ROW_305060" localSheetId="2" hidden="1">'BudgetvsActual 07.30.2022'!$G$102</definedName>
    <definedName name="QB_ROW_305270" localSheetId="2" hidden="1">'BudgetvsActual 07.30.2022'!$H$111</definedName>
    <definedName name="QB_ROW_305360" localSheetId="2" hidden="1">'BudgetvsActual 07.30.2022'!$G$112</definedName>
    <definedName name="QB_ROW_3054220" localSheetId="1" hidden="1">'AR Aging 07.31.2022'!$C$12</definedName>
    <definedName name="QB_ROW_306270" localSheetId="2" hidden="1">'BudgetvsActual 07.30.2022'!$H$18</definedName>
    <definedName name="QB_ROW_307270" localSheetId="2" hidden="1">'BudgetvsActual 07.30.2022'!$H$17</definedName>
    <definedName name="QB_ROW_308270" localSheetId="2" hidden="1">'BudgetvsActual 07.30.2022'!$H$16</definedName>
    <definedName name="QB_ROW_309260" localSheetId="2" hidden="1">'BudgetvsActual 07.30.2022'!$G$114</definedName>
    <definedName name="QB_ROW_310260" localSheetId="2" hidden="1">'BudgetvsActual 07.30.2022'!$G$115</definedName>
    <definedName name="QB_ROW_311260" localSheetId="2" hidden="1">'BudgetvsActual 07.30.2022'!$G$116</definedName>
    <definedName name="QB_ROW_312260" localSheetId="2" hidden="1">'BudgetvsActual 07.30.2022'!$G$117</definedName>
    <definedName name="QB_ROW_31230" localSheetId="0" hidden="1">'Balance Sheet Prev Yr 07.30.22'!$D$33</definedName>
    <definedName name="QB_ROW_31301" localSheetId="1" hidden="1">'AR Aging 07.31.2022'!$A$30</definedName>
    <definedName name="QB_ROW_313270" localSheetId="2" hidden="1">'BudgetvsActual 07.30.2022'!$H$58</definedName>
    <definedName name="QB_ROW_314270" localSheetId="2" hidden="1">'BudgetvsActual 07.30.2022'!$H$59</definedName>
    <definedName name="QB_ROW_3144210" localSheetId="1" hidden="1">'AR Aging 07.31.2022'!$B$7</definedName>
    <definedName name="QB_ROW_315250" localSheetId="2" hidden="1">'BudgetvsActual 07.30.2022'!$F$304</definedName>
    <definedName name="QB_ROW_3161210" localSheetId="1" hidden="1">'AR Aging 07.31.2022'!$B$6</definedName>
    <definedName name="QB_ROW_316260" localSheetId="2" hidden="1">'BudgetvsActual 07.30.2022'!$G$101</definedName>
    <definedName name="QB_ROW_321250" localSheetId="2" hidden="1">'BudgetvsActual 07.30.2022'!$F$138</definedName>
    <definedName name="QB_ROW_32230" localSheetId="0" hidden="1">'Balance Sheet Prev Yr 07.30.22'!$D$37</definedName>
    <definedName name="QB_ROW_323260" localSheetId="2" hidden="1">'BudgetvsActual 07.30.2022'!$G$242</definedName>
    <definedName name="QB_ROW_3234210" localSheetId="1" hidden="1">'AR Aging 07.31.2022'!$B$5</definedName>
    <definedName name="QB_ROW_3238210" localSheetId="1" hidden="1">'AR Aging 07.31.2022'!$B$4</definedName>
    <definedName name="QB_ROW_324230" localSheetId="0" hidden="1">'Balance Sheet Prev Yr 07.30.22'!$D$45</definedName>
    <definedName name="QB_ROW_3250" localSheetId="0" hidden="1">'Balance Sheet Prev Yr 07.30.22'!$F$84</definedName>
    <definedName name="QB_ROW_326250" localSheetId="2" hidden="1">'BudgetvsActual 07.30.2022'!$F$360</definedName>
    <definedName name="QB_ROW_327230" localSheetId="0" hidden="1">'Balance Sheet Prev Yr 07.30.22'!$D$36</definedName>
    <definedName name="QB_ROW_328230" localSheetId="0" hidden="1">'Balance Sheet Prev Yr 07.30.22'!$D$35</definedName>
    <definedName name="QB_ROW_329260" localSheetId="2" hidden="1">'BudgetvsActual 07.30.2022'!$G$240</definedName>
    <definedName name="QB_ROW_331240" localSheetId="2" hidden="1">'BudgetvsActual 07.30.2022'!$E$394</definedName>
    <definedName name="QB_ROW_332020" localSheetId="0" hidden="1">'Balance Sheet Prev Yr 07.30.22'!$C$24</definedName>
    <definedName name="QB_ROW_3321" localSheetId="0" hidden="1">'Balance Sheet Prev Yr 07.30.22'!$C$16</definedName>
    <definedName name="QB_ROW_332230" localSheetId="0" hidden="1">'Balance Sheet Prev Yr 07.30.22'!$D$47</definedName>
    <definedName name="QB_ROW_33230" localSheetId="0" hidden="1">'Balance Sheet Prev Yr 07.30.22'!$D$39</definedName>
    <definedName name="QB_ROW_332320" localSheetId="0" hidden="1">'Balance Sheet Prev Yr 07.30.22'!$C$48</definedName>
    <definedName name="QB_ROW_333020" localSheetId="0" hidden="1">'Balance Sheet Prev Yr 07.30.22'!$C$49</definedName>
    <definedName name="QB_ROW_333320" localSheetId="0" hidden="1">'Balance Sheet Prev Yr 07.30.22'!$C$57</definedName>
    <definedName name="QB_ROW_3340" localSheetId="0" hidden="1">'Balance Sheet Prev Yr 07.30.22'!$E$85</definedName>
    <definedName name="QB_ROW_335240" localSheetId="2" hidden="1">'BudgetvsActual 07.30.2022'!$E$210</definedName>
    <definedName name="QB_ROW_336250" localSheetId="2" hidden="1">'BudgetvsActual 07.30.2022'!$F$364</definedName>
    <definedName name="QB_ROW_337250" localSheetId="2" hidden="1">'BudgetvsActual 07.30.2022'!$F$365</definedName>
    <definedName name="QB_ROW_3377210" localSheetId="1" hidden="1">'AR Aging 07.31.2022'!$B$3</definedName>
    <definedName name="QB_ROW_338250" localSheetId="0" hidden="1">'Balance Sheet Prev Yr 07.30.22'!$F$82</definedName>
    <definedName name="QB_ROW_3385210" localSheetId="1" hidden="1">'AR Aging 07.31.2022'!#REF!</definedName>
    <definedName name="QB_ROW_3399210" localSheetId="1" hidden="1">'AR Aging 07.31.2022'!$B$2</definedName>
    <definedName name="QB_ROW_340250" localSheetId="0" hidden="1">'Balance Sheet Prev Yr 07.30.22'!$F$79</definedName>
    <definedName name="QB_ROW_341250" localSheetId="0" hidden="1">'Balance Sheet Prev Yr 07.30.22'!$F$80</definedName>
    <definedName name="QB_ROW_342250" localSheetId="0" hidden="1">'Balance Sheet Prev Yr 07.30.22'!$F$83</definedName>
    <definedName name="QB_ROW_344240" localSheetId="2" hidden="1">'BudgetvsActual 07.30.2022'!$E$165</definedName>
    <definedName name="QB_ROW_345250" localSheetId="2" hidden="1">'BudgetvsActual 07.30.2022'!$F$139</definedName>
    <definedName name="QB_ROW_347250" localSheetId="2" hidden="1">'BudgetvsActual 07.30.2022'!$F$276</definedName>
    <definedName name="QB_ROW_349230" localSheetId="0" hidden="1">'Balance Sheet Prev Yr 07.30.22'!$D$6</definedName>
    <definedName name="QB_ROW_350230" localSheetId="0" hidden="1">'Balance Sheet Prev Yr 07.30.22'!$D$7</definedName>
    <definedName name="QB_ROW_352260" localSheetId="2" hidden="1">'BudgetvsActual 07.30.2022'!$G$65</definedName>
    <definedName name="QB_ROW_35230" localSheetId="0" hidden="1">'Balance Sheet Prev Yr 07.30.22'!$D$52</definedName>
    <definedName name="QB_ROW_353270" localSheetId="2" hidden="1">'BudgetvsActual 07.30.2022'!$H$56</definedName>
    <definedName name="QB_ROW_354250" localSheetId="2" hidden="1">'BudgetvsActual 07.30.2022'!$F$382</definedName>
    <definedName name="QB_ROW_355240" localSheetId="2" hidden="1">'BudgetvsActual 07.30.2022'!$E$214</definedName>
    <definedName name="QB_ROW_356230" localSheetId="0" hidden="1">'Balance Sheet Prev Yr 07.30.22'!$D$28</definedName>
    <definedName name="QB_ROW_357230" localSheetId="0" hidden="1">'Balance Sheet Prev Yr 07.30.22'!$D$9</definedName>
    <definedName name="QB_ROW_359250" localSheetId="2" hidden="1">'BudgetvsActual 07.30.2022'!$F$300</definedName>
    <definedName name="QB_ROW_360250" localSheetId="2" hidden="1">'BudgetvsActual 07.30.2022'!$F$299</definedName>
    <definedName name="QB_ROW_362260" localSheetId="2" hidden="1">'BudgetvsActual 07.30.2022'!$G$113</definedName>
    <definedName name="QB_ROW_36230" localSheetId="0" hidden="1">'Balance Sheet Prev Yr 07.30.22'!$D$53</definedName>
    <definedName name="QB_ROW_363250" localSheetId="2" hidden="1">'BudgetvsActual 07.30.2022'!$F$246</definedName>
    <definedName name="QB_ROW_364250" localSheetId="2" hidden="1">'BudgetvsActual 07.30.2022'!$F$245</definedName>
    <definedName name="QB_ROW_365260" localSheetId="2" hidden="1">'BudgetvsActual 07.30.2022'!$G$241</definedName>
    <definedName name="QB_ROW_366260" localSheetId="2" hidden="1">'BudgetvsActual 07.30.2022'!$G$36</definedName>
    <definedName name="QB_ROW_367240" localSheetId="2" hidden="1">'BudgetvsActual 07.30.2022'!$E$346</definedName>
    <definedName name="QB_ROW_368260" localSheetId="2" hidden="1">'BudgetvsActual 07.30.2022'!$G$64</definedName>
    <definedName name="QB_ROW_370240" localSheetId="2" hidden="1">'BudgetvsActual 07.30.2022'!$E$10</definedName>
    <definedName name="QB_ROW_371240" localSheetId="2" hidden="1">'BudgetvsActual 07.30.2022'!$E$9</definedName>
    <definedName name="QB_ROW_372230" localSheetId="0" hidden="1">'Balance Sheet Prev Yr 07.30.22'!$D$10</definedName>
    <definedName name="QB_ROW_37230" localSheetId="0" hidden="1">'Balance Sheet Prev Yr 07.30.22'!$D$54</definedName>
    <definedName name="QB_ROW_373250" localSheetId="2" hidden="1">'BudgetvsActual 07.30.2022'!$F$13</definedName>
    <definedName name="QB_ROW_374260" localSheetId="2" hidden="1">'BudgetvsActual 07.30.2022'!$G$37</definedName>
    <definedName name="QB_ROW_375230" localSheetId="0" hidden="1">'Balance Sheet Prev Yr 07.30.22'!$D$29</definedName>
    <definedName name="QB_ROW_376250" localSheetId="2" hidden="1">'BudgetvsActual 07.30.2022'!$F$381</definedName>
    <definedName name="QB_ROW_377260" localSheetId="2" hidden="1">'BudgetvsActual 07.30.2022'!$G$38</definedName>
    <definedName name="QB_ROW_379230" localSheetId="0" hidden="1">'Balance Sheet Prev Yr 07.30.22'!$D$30</definedName>
    <definedName name="QB_ROW_380260" localSheetId="2" hidden="1">'BudgetvsActual 07.30.2022'!$G$153</definedName>
    <definedName name="QB_ROW_381230" localSheetId="0" hidden="1">'Balance Sheet Prev Yr 07.30.22'!$D$27</definedName>
    <definedName name="QB_ROW_382230" localSheetId="0" hidden="1">'Balance Sheet Prev Yr 07.30.22'!$D$51</definedName>
    <definedName name="QB_ROW_38230" localSheetId="0" hidden="1">'Balance Sheet Prev Yr 07.30.22'!$D$56</definedName>
    <definedName name="QB_ROW_383230" localSheetId="0" hidden="1">'Balance Sheet Prev Yr 07.30.22'!$D$50</definedName>
    <definedName name="QB_ROW_384250" localSheetId="2" hidden="1">'BudgetvsActual 07.30.2022'!$F$288</definedName>
    <definedName name="QB_ROW_385250" localSheetId="2" hidden="1">'BudgetvsActual 07.30.2022'!$F$291</definedName>
    <definedName name="QB_ROW_386250" localSheetId="2" hidden="1">'BudgetvsActual 07.30.2022'!$F$292</definedName>
    <definedName name="QB_ROW_387240" localSheetId="2" hidden="1">'BudgetvsActual 07.30.2022'!$E$8</definedName>
    <definedName name="QB_ROW_388240" localSheetId="2" hidden="1">'BudgetvsActual 07.30.2022'!$E$7</definedName>
    <definedName name="QB_ROW_389040" localSheetId="2" hidden="1">'BudgetvsActual 07.30.2022'!$E$311</definedName>
    <definedName name="QB_ROW_389250" localSheetId="2" hidden="1">'BudgetvsActual 07.30.2022'!$F$313</definedName>
    <definedName name="QB_ROW_389340" localSheetId="2" hidden="1">'BudgetvsActual 07.30.2022'!$E$314</definedName>
    <definedName name="QB_ROW_390250" localSheetId="2" hidden="1">'BudgetvsActual 07.30.2022'!$F$312</definedName>
    <definedName name="QB_ROW_391250" localSheetId="2" hidden="1">'BudgetvsActual 07.30.2022'!$F$147</definedName>
    <definedName name="QB_ROW_394250" localSheetId="2" hidden="1">'BudgetvsActual 07.30.2022'!$F$232</definedName>
    <definedName name="QB_ROW_395270" localSheetId="2" hidden="1">'BudgetvsActual 07.30.2022'!$H$88</definedName>
    <definedName name="QB_ROW_396250" localSheetId="2" hidden="1">'BudgetvsActual 07.30.2022'!$F$322</definedName>
    <definedName name="QB_ROW_397250" localSheetId="2" hidden="1">'BudgetvsActual 07.30.2022'!$F$323</definedName>
    <definedName name="QB_ROW_398060" localSheetId="2" hidden="1">'BudgetvsActual 07.30.2022'!$G$68</definedName>
    <definedName name="QB_ROW_398270" localSheetId="2" hidden="1">'BudgetvsActual 07.30.2022'!$H$71</definedName>
    <definedName name="QB_ROW_398360" localSheetId="2" hidden="1">'BudgetvsActual 07.30.2022'!$G$72</definedName>
    <definedName name="QB_ROW_399270" localSheetId="2" hidden="1">'BudgetvsActual 07.30.2022'!$H$69</definedName>
    <definedName name="QB_ROW_400270" localSheetId="2" hidden="1">'BudgetvsActual 07.30.2022'!$H$33</definedName>
    <definedName name="QB_ROW_401270" localSheetId="2" hidden="1">'BudgetvsActual 07.30.2022'!$H$96</definedName>
    <definedName name="QB_ROW_4021" localSheetId="0" hidden="1">'Balance Sheet Prev Yr 07.30.22'!$C$17</definedName>
    <definedName name="QB_ROW_402250" localSheetId="2" hidden="1">'BudgetvsActual 07.30.2022'!$F$325</definedName>
    <definedName name="QB_ROW_403250" localSheetId="2" hidden="1">'BudgetvsActual 07.30.2022'!$F$326</definedName>
    <definedName name="QB_ROW_404250" localSheetId="2" hidden="1">'BudgetvsActual 07.30.2022'!$F$298</definedName>
    <definedName name="QB_ROW_405050" localSheetId="2" hidden="1">'BudgetvsActual 07.30.2022'!$F$239</definedName>
    <definedName name="QB_ROW_405260" localSheetId="2" hidden="1">'BudgetvsActual 07.30.2022'!$G$243</definedName>
    <definedName name="QB_ROW_405350" localSheetId="2" hidden="1">'BudgetvsActual 07.30.2022'!$F$244</definedName>
    <definedName name="QB_ROW_406250" localSheetId="2" hidden="1">'BudgetvsActual 07.30.2022'!$F$320</definedName>
    <definedName name="QB_ROW_407060" localSheetId="2" hidden="1">'BudgetvsActual 07.30.2022'!$G$23</definedName>
    <definedName name="QB_ROW_407270" localSheetId="2" hidden="1">'BudgetvsActual 07.30.2022'!$H$34</definedName>
    <definedName name="QB_ROW_407360" localSheetId="2" hidden="1">'BudgetvsActual 07.30.2022'!$G$35</definedName>
    <definedName name="QB_ROW_408270" localSheetId="2" hidden="1">'BudgetvsActual 07.30.2022'!$H$31</definedName>
    <definedName name="QB_ROW_409270" localSheetId="2" hidden="1">'BudgetvsActual 07.30.2022'!$H$32</definedName>
    <definedName name="QB_ROW_412060" localSheetId="2" hidden="1">'BudgetvsActual 07.30.2022'!$G$39</definedName>
    <definedName name="QB_ROW_412270" localSheetId="2" hidden="1">'BudgetvsActual 07.30.2022'!$H$45</definedName>
    <definedName name="QB_ROW_412360" localSheetId="2" hidden="1">'BudgetvsActual 07.30.2022'!$G$46</definedName>
    <definedName name="QB_ROW_413270" localSheetId="2" hidden="1">'BudgetvsActual 07.30.2022'!$H$42</definedName>
    <definedName name="QB_ROW_414270" localSheetId="2" hidden="1">'BudgetvsActual 07.30.2022'!$H$43</definedName>
    <definedName name="QB_ROW_415060" localSheetId="2" hidden="1">'BudgetvsActual 07.30.2022'!$G$73</definedName>
    <definedName name="QB_ROW_415270" localSheetId="2" hidden="1">'BudgetvsActual 07.30.2022'!$H$92</definedName>
    <definedName name="QB_ROW_415360" localSheetId="2" hidden="1">'BudgetvsActual 07.30.2022'!$G$93</definedName>
    <definedName name="QB_ROW_416060" localSheetId="2" hidden="1">'BudgetvsActual 07.30.2022'!$G$94</definedName>
    <definedName name="QB_ROW_416270" localSheetId="2" hidden="1">'BudgetvsActual 07.30.2022'!$H$99</definedName>
    <definedName name="QB_ROW_416360" localSheetId="2" hidden="1">'BudgetvsActual 07.30.2022'!$G$100</definedName>
    <definedName name="QB_ROW_417270" localSheetId="2" hidden="1">'BudgetvsActual 07.30.2022'!$H$97</definedName>
    <definedName name="QB_ROW_418270" localSheetId="2" hidden="1">'BudgetvsActual 07.30.2022'!$H$89</definedName>
    <definedName name="QB_ROW_419250" localSheetId="2" hidden="1">'BudgetvsActual 07.30.2022'!$F$220</definedName>
    <definedName name="QB_ROW_420230" localSheetId="0" hidden="1">'Balance Sheet Prev Yr 07.30.22'!$D$18</definedName>
    <definedName name="QB_ROW_421250" localSheetId="2" hidden="1">'BudgetvsActual 07.30.2022'!$F$294</definedName>
    <definedName name="QB_ROW_422060" localSheetId="2" hidden="1">'BudgetvsActual 07.30.2022'!$G$47</definedName>
    <definedName name="QB_ROW_422270" localSheetId="2" hidden="1">'BudgetvsActual 07.30.2022'!$H$53</definedName>
    <definedName name="QB_ROW_422360" localSheetId="2" hidden="1">'BudgetvsActual 07.30.2022'!$G$54</definedName>
    <definedName name="QB_ROW_423270" localSheetId="2" hidden="1">'BudgetvsActual 07.30.2022'!$H$52</definedName>
    <definedName name="QB_ROW_424270" localSheetId="2" hidden="1">'BudgetvsActual 07.30.2022'!$H$51</definedName>
    <definedName name="QB_ROW_425270" localSheetId="2" hidden="1">'BudgetvsActual 07.30.2022'!$H$30</definedName>
    <definedName name="QB_ROW_426270" localSheetId="2" hidden="1">'BudgetvsActual 07.30.2022'!$H$29</definedName>
    <definedName name="QB_ROW_427270" localSheetId="2" hidden="1">'BudgetvsActual 07.30.2022'!$H$28</definedName>
    <definedName name="QB_ROW_428270" localSheetId="2" hidden="1">'BudgetvsActual 07.30.2022'!$H$27</definedName>
    <definedName name="QB_ROW_429270" localSheetId="2" hidden="1">'BudgetvsActual 07.30.2022'!$H$26</definedName>
    <definedName name="QB_ROW_430270" localSheetId="2" hidden="1">'BudgetvsActual 07.30.2022'!$H$25</definedName>
    <definedName name="QB_ROW_431270" localSheetId="2" hidden="1">'BudgetvsActual 07.30.2022'!$H$86</definedName>
    <definedName name="QB_ROW_4321" localSheetId="0" hidden="1">'Balance Sheet Prev Yr 07.30.22'!$C$21</definedName>
    <definedName name="QB_ROW_432270" localSheetId="2" hidden="1">'BudgetvsActual 07.30.2022'!$H$84</definedName>
    <definedName name="QB_ROW_43240" localSheetId="0" hidden="1">'Balance Sheet Prev Yr 07.30.22'!$E$67</definedName>
    <definedName name="QB_ROW_433270" localSheetId="2" hidden="1">'BudgetvsActual 07.30.2022'!$H$90</definedName>
    <definedName name="QB_ROW_435240" localSheetId="2" hidden="1">'BudgetvsActual 07.30.2022'!$E$6</definedName>
    <definedName name="QB_ROW_436250" localSheetId="2" hidden="1">'BudgetvsActual 07.30.2022'!$F$238</definedName>
    <definedName name="QB_ROW_437260" localSheetId="2" hidden="1">'BudgetvsActual 07.30.2022'!$G$280</definedName>
    <definedName name="QB_ROW_438260" localSheetId="2" hidden="1">'BudgetvsActual 07.30.2022'!$G$281</definedName>
    <definedName name="QB_ROW_439260" localSheetId="2" hidden="1">'BudgetvsActual 07.30.2022'!$G$282</definedName>
    <definedName name="QB_ROW_440260" localSheetId="2" hidden="1">'BudgetvsActual 07.30.2022'!$G$283</definedName>
    <definedName name="QB_ROW_441260" localSheetId="2" hidden="1">'BudgetvsActual 07.30.2022'!$G$284</definedName>
    <definedName name="QB_ROW_442250" localSheetId="2" hidden="1">'BudgetvsActual 07.30.2022'!$F$251</definedName>
    <definedName name="QB_ROW_443230" localSheetId="0" hidden="1">'Balance Sheet Prev Yr 07.30.22'!$D$26</definedName>
    <definedName name="QB_ROW_444230" localSheetId="0" hidden="1">'Balance Sheet Prev Yr 07.30.22'!$D$25</definedName>
    <definedName name="QB_ROW_445270" localSheetId="2" hidden="1">'BudgetvsActual 07.30.2022'!$H$83</definedName>
    <definedName name="QB_ROW_446270" localSheetId="2" hidden="1">'BudgetvsActual 07.30.2022'!$H$95</definedName>
    <definedName name="QB_ROW_447270" localSheetId="2" hidden="1">'BudgetvsActual 07.30.2022'!$H$98</definedName>
    <definedName name="QB_ROW_448250" localSheetId="2" hidden="1">'BudgetvsActual 07.30.2022'!$F$319</definedName>
    <definedName name="QB_ROW_449220" localSheetId="0" hidden="1">'Balance Sheet Prev Yr 07.30.22'!$C$60</definedName>
    <definedName name="QB_ROW_460250" localSheetId="2" hidden="1">'BudgetvsActual 07.30.2022'!$F$172</definedName>
    <definedName name="QB_ROW_461260" localSheetId="2" hidden="1">'BudgetvsActual 07.30.2022'!$G$132</definedName>
    <definedName name="QB_ROW_462230" localSheetId="0" hidden="1">'Balance Sheet Prev Yr 07.30.22'!$D$11</definedName>
    <definedName name="QB_ROW_464250" localSheetId="2" hidden="1">'BudgetvsActual 07.30.2022'!$F$354</definedName>
    <definedName name="QB_ROW_467250" localSheetId="2" hidden="1">'BudgetvsActual 07.30.2022'!$F$268</definedName>
    <definedName name="QB_ROW_468250" localSheetId="2" hidden="1">'BudgetvsActual 07.30.2022'!$F$237</definedName>
    <definedName name="QB_ROW_469250" localSheetId="2" hidden="1">'BudgetvsActual 07.30.2022'!$F$318</definedName>
    <definedName name="QB_ROW_471270" localSheetId="2" hidden="1">'BudgetvsActual 07.30.2022'!$H$44</definedName>
    <definedName name="QB_ROW_472270" localSheetId="2" hidden="1">'BudgetvsActual 07.30.2022'!$H$50</definedName>
    <definedName name="QB_ROW_47240" localSheetId="0" hidden="1">'Balance Sheet Prev Yr 07.30.22'!$E$86</definedName>
    <definedName name="QB_ROW_473270" localSheetId="2" hidden="1">'BudgetvsActual 07.30.2022'!$H$110</definedName>
    <definedName name="QB_ROW_474270" localSheetId="2" hidden="1">'BudgetvsActual 07.30.2022'!$H$24</definedName>
    <definedName name="QB_ROW_475270" localSheetId="2" hidden="1">'BudgetvsActual 07.30.2022'!$H$91</definedName>
    <definedName name="QB_ROW_476270" localSheetId="2" hidden="1">'BudgetvsActual 07.30.2022'!$H$87</definedName>
    <definedName name="QB_ROW_477270" localSheetId="2" hidden="1">'BudgetvsActual 07.30.2022'!$H$85</definedName>
    <definedName name="QB_ROW_479260" localSheetId="2" hidden="1">'BudgetvsActual 07.30.2022'!$G$123</definedName>
    <definedName name="QB_ROW_480270" localSheetId="2" hidden="1">'BudgetvsActual 07.30.2022'!$H$70</definedName>
    <definedName name="QB_ROW_481260" localSheetId="2" hidden="1">'BudgetvsActual 07.30.2022'!$G$133</definedName>
    <definedName name="QB_ROW_485260" localSheetId="2" hidden="1">'BudgetvsActual 07.30.2022'!$G$131</definedName>
    <definedName name="QB_ROW_486250" localSheetId="2" hidden="1">'BudgetvsActual 07.30.2022'!$F$267</definedName>
    <definedName name="QB_ROW_487260" localSheetId="2" hidden="1">'BudgetvsActual 07.30.2022'!$G$130</definedName>
    <definedName name="QB_ROW_488240" localSheetId="2" hidden="1">'BudgetvsActual 07.30.2022'!$E$5</definedName>
    <definedName name="QB_ROW_489270" localSheetId="2" hidden="1">'BudgetvsActual 07.30.2022'!$H$109</definedName>
    <definedName name="QB_ROW_490270" localSheetId="2" hidden="1">'BudgetvsActual 07.30.2022'!$H$108</definedName>
    <definedName name="QB_ROW_491270" localSheetId="2" hidden="1">'BudgetvsActual 07.30.2022'!$H$82</definedName>
    <definedName name="QB_ROW_492270" localSheetId="2" hidden="1">'BudgetvsActual 07.30.2022'!$H$81</definedName>
    <definedName name="QB_ROW_493250" localSheetId="2" hidden="1">'BudgetvsActual 07.30.2022'!$F$317</definedName>
    <definedName name="QB_ROW_494250" localSheetId="2" hidden="1">'BudgetvsActual 07.30.2022'!$F$316</definedName>
    <definedName name="QB_ROW_495260" localSheetId="2" hidden="1">'BudgetvsActual 07.30.2022'!$G$279</definedName>
    <definedName name="QB_ROW_496260" localSheetId="2" hidden="1">'BudgetvsActual 07.30.2022'!$G$129</definedName>
    <definedName name="QB_ROW_497270" localSheetId="2" hidden="1">'BudgetvsActual 07.30.2022'!$H$80</definedName>
    <definedName name="QB_ROW_498270" localSheetId="2" hidden="1">'BudgetvsActual 07.30.2022'!$H$49</definedName>
    <definedName name="QB_ROW_499270" localSheetId="2" hidden="1">'BudgetvsActual 07.30.2022'!$H$41</definedName>
    <definedName name="QB_ROW_500270" localSheetId="2" hidden="1">'BudgetvsActual 07.30.2022'!$H$79</definedName>
    <definedName name="QB_ROW_5011" localSheetId="0" hidden="1">'Balance Sheet Prev Yr 07.30.22'!$B$23</definedName>
    <definedName name="QB_ROW_501270" localSheetId="2" hidden="1">'BudgetvsActual 07.30.2022'!$H$78</definedName>
    <definedName name="QB_ROW_502270" localSheetId="2" hidden="1">'BudgetvsActual 07.30.2022'!$H$77</definedName>
    <definedName name="QB_ROW_503270" localSheetId="2" hidden="1">'BudgetvsActual 07.30.2022'!$H$76</definedName>
    <definedName name="QB_ROW_504250" localSheetId="2" hidden="1">'BudgetvsActual 07.30.2022'!$F$236</definedName>
    <definedName name="QB_ROW_505010" localSheetId="1" hidden="1">'AR Aging 07.31.2022'!$B$20</definedName>
    <definedName name="QB_ROW_505310" localSheetId="1" hidden="1">'AR Aging 07.31.2022'!$B$22</definedName>
    <definedName name="QB_ROW_506270" localSheetId="2" hidden="1">'BudgetvsActual 07.30.2022'!$H$107</definedName>
    <definedName name="QB_ROW_507270" localSheetId="2" hidden="1">'BudgetvsActual 07.30.2022'!$H$106</definedName>
    <definedName name="QB_ROW_508270" localSheetId="2" hidden="1">'BudgetvsActual 07.30.2022'!$H$103</definedName>
    <definedName name="QB_ROW_509270" localSheetId="2" hidden="1">'BudgetvsActual 07.30.2022'!$H$19</definedName>
    <definedName name="QB_ROW_510250" localSheetId="0" hidden="1">'Balance Sheet Prev Yr 07.30.22'!$F$71</definedName>
    <definedName name="QB_ROW_511270" localSheetId="2" hidden="1">'BudgetvsActual 07.30.2022'!$H$105</definedName>
    <definedName name="QB_ROW_512250" localSheetId="2" hidden="1">'BudgetvsActual 07.30.2022'!$F$353</definedName>
    <definedName name="QB_ROW_513270" localSheetId="2" hidden="1">'BudgetvsActual 07.30.2022'!$H$104</definedName>
    <definedName name="QB_ROW_514270" localSheetId="2" hidden="1">'BudgetvsActual 07.30.2022'!$H$20</definedName>
    <definedName name="QB_ROW_515060" localSheetId="2" hidden="1">'BudgetvsActual 07.30.2022'!$G$15</definedName>
    <definedName name="QB_ROW_515270" localSheetId="2" hidden="1">'BudgetvsActual 07.30.2022'!$H$21</definedName>
    <definedName name="QB_ROW_515360" localSheetId="2" hidden="1">'BudgetvsActual 07.30.2022'!$G$22</definedName>
    <definedName name="QB_ROW_516270" localSheetId="2" hidden="1">'BudgetvsActual 07.30.2022'!$H$40</definedName>
    <definedName name="QB_ROW_517270" localSheetId="2" hidden="1">'BudgetvsActual 07.30.2022'!$H$48</definedName>
    <definedName name="QB_ROW_518270" localSheetId="2" hidden="1">'BudgetvsActual 07.30.2022'!$H$75</definedName>
    <definedName name="QB_ROW_519270" localSheetId="2" hidden="1">'BudgetvsActual 07.30.2022'!$H$74</definedName>
    <definedName name="QB_ROW_520250" localSheetId="2" hidden="1">'BudgetvsActual 07.30.2022'!$F$12</definedName>
    <definedName name="QB_ROW_521250" localSheetId="2" hidden="1">'BudgetvsActual 07.30.2022'!$F$380</definedName>
    <definedName name="QB_ROW_522260" localSheetId="2" hidden="1">'BudgetvsActual 07.30.2022'!$G$128</definedName>
    <definedName name="QB_ROW_5311" localSheetId="0" hidden="1">'Balance Sheet Prev Yr 07.30.22'!$B$58</definedName>
    <definedName name="QB_ROW_6011" localSheetId="0" hidden="1">'Balance Sheet Prev Yr 07.30.22'!$B$59</definedName>
    <definedName name="QB_ROW_6311" localSheetId="0" hidden="1">'Balance Sheet Prev Yr 07.30.22'!$B$61</definedName>
    <definedName name="QB_ROW_69020" localSheetId="0" hidden="1">'Balance Sheet Prev Yr 07.30.22'!$C$95</definedName>
    <definedName name="QB_ROW_69320" localSheetId="0" hidden="1">'Balance Sheet Prev Yr 07.30.22'!$C$97</definedName>
    <definedName name="QB_ROW_7001" localSheetId="0" hidden="1">'Balance Sheet Prev Yr 07.30.22'!$A$63</definedName>
    <definedName name="QB_ROW_71230" localSheetId="0" hidden="1">'Balance Sheet Prev Yr 07.30.22'!$D$96</definedName>
    <definedName name="QB_ROW_7230" localSheetId="0" hidden="1">'Balance Sheet Prev Yr 07.30.22'!$D$12</definedName>
    <definedName name="QB_ROW_7301" localSheetId="0" hidden="1">'Balance Sheet Prev Yr 07.30.22'!$A$100</definedName>
    <definedName name="QB_ROW_740210" localSheetId="1" hidden="1">'AR Aging 07.31.2022'!#REF!</definedName>
    <definedName name="QB_ROW_74040" localSheetId="2" hidden="1">'BudgetvsActual 07.30.2022'!$E$11</definedName>
    <definedName name="QB_ROW_74250" localSheetId="2" hidden="1">'BudgetvsActual 07.30.2022'!$F$163</definedName>
    <definedName name="QB_ROW_74340" localSheetId="2" hidden="1">'BudgetvsActual 07.30.2022'!$E$164</definedName>
    <definedName name="QB_ROW_75250" localSheetId="2" hidden="1">'BudgetvsActual 07.30.2022'!$F$156</definedName>
    <definedName name="QB_ROW_76250" localSheetId="2" hidden="1">'BudgetvsActual 07.30.2022'!$F$158</definedName>
    <definedName name="QB_ROW_77250" localSheetId="2" hidden="1">'BudgetvsActual 07.30.2022'!$F$159</definedName>
    <definedName name="QB_ROW_78250" localSheetId="2" hidden="1">'BudgetvsActual 07.30.2022'!$F$160</definedName>
    <definedName name="QB_ROW_79250" localSheetId="2" hidden="1">'BudgetvsActual 07.30.2022'!$F$141</definedName>
    <definedName name="QB_ROW_8010" localSheetId="1" hidden="1">'AR Aging 07.31.2022'!$B$15</definedName>
    <definedName name="QB_ROW_8011" localSheetId="0" hidden="1">'Balance Sheet Prev Yr 07.30.22'!$B$64</definedName>
    <definedName name="QB_ROW_80250" localSheetId="2" hidden="1">'BudgetvsActual 07.30.2022'!$F$142</definedName>
    <definedName name="QB_ROW_81250" localSheetId="2" hidden="1">'BudgetvsActual 07.30.2022'!$F$143</definedName>
    <definedName name="QB_ROW_82250" localSheetId="2" hidden="1">'BudgetvsActual 07.30.2022'!$F$144</definedName>
    <definedName name="QB_ROW_8230" localSheetId="0" hidden="1">'Balance Sheet Prev Yr 07.30.22'!$D$8</definedName>
    <definedName name="QB_ROW_8310" localSheetId="1" hidden="1">'AR Aging 07.31.2022'!$B$18</definedName>
    <definedName name="QB_ROW_8311" localSheetId="0" hidden="1">'Balance Sheet Prev Yr 07.30.22'!$B$92</definedName>
    <definedName name="QB_ROW_83250" localSheetId="2" hidden="1">'BudgetvsActual 07.30.2022'!$F$145</definedName>
    <definedName name="QB_ROW_84250" localSheetId="2" hidden="1">'BudgetvsActual 07.30.2022'!$F$126</definedName>
    <definedName name="QB_ROW_85050" localSheetId="2" hidden="1">'BudgetvsActual 07.30.2022'!$F$127</definedName>
    <definedName name="QB_ROW_85260" localSheetId="2" hidden="1">'BudgetvsActual 07.30.2022'!$G$134</definedName>
    <definedName name="QB_ROW_85350" localSheetId="2" hidden="1">'BudgetvsActual 07.30.2022'!$F$135</definedName>
    <definedName name="QB_ROW_86250" localSheetId="2" hidden="1">'BudgetvsActual 07.30.2022'!$F$136</definedName>
    <definedName name="QB_ROW_86321" localSheetId="2" hidden="1">'BudgetvsActual 07.30.2022'!$C$212</definedName>
    <definedName name="QB_ROW_87031" localSheetId="2" hidden="1">'BudgetvsActual 07.30.2022'!$D$209</definedName>
    <definedName name="QB_ROW_87250" localSheetId="2" hidden="1">'BudgetvsActual 07.30.2022'!$F$140</definedName>
    <definedName name="QB_ROW_87331" localSheetId="2" hidden="1">'BudgetvsActual 07.30.2022'!$D$211</definedName>
    <definedName name="QB_ROW_88250" localSheetId="2" hidden="1">'BudgetvsActual 07.30.2022'!$F$161</definedName>
    <definedName name="QB_ROW_89250" localSheetId="2" hidden="1">'BudgetvsActual 07.30.2022'!$F$162</definedName>
    <definedName name="QB_ROW_9021" localSheetId="0" hidden="1">'Balance Sheet Prev Yr 07.30.22'!$C$65</definedName>
    <definedName name="QB_ROW_90250" localSheetId="2" hidden="1">'BudgetvsActual 07.30.2022'!$F$146</definedName>
    <definedName name="QB_ROW_91250" localSheetId="2" hidden="1">'BudgetvsActual 07.30.2022'!$F$148</definedName>
    <definedName name="QB_ROW_9220" localSheetId="1" hidden="1">'AR Aging 07.31.2022'!$C$16</definedName>
    <definedName name="QB_ROW_92250" localSheetId="2" hidden="1">'BudgetvsActual 07.30.2022'!$F$149</definedName>
    <definedName name="QB_ROW_9230" localSheetId="0" hidden="1">'Balance Sheet Prev Yr 07.30.22'!$D$15</definedName>
    <definedName name="QB_ROW_93050" localSheetId="2" hidden="1">'BudgetvsActual 07.30.2022'!$F$14</definedName>
    <definedName name="QB_ROW_9321" localSheetId="0" hidden="1">'Balance Sheet Prev Yr 07.30.22'!$C$91</definedName>
    <definedName name="QB_ROW_93260" localSheetId="2" hidden="1">'BudgetvsActual 07.30.2022'!$G$118</definedName>
    <definedName name="QB_ROW_93350" localSheetId="2" hidden="1">'BudgetvsActual 07.30.2022'!$F$119</definedName>
    <definedName name="QB_ROW_94250" localSheetId="2" hidden="1">'BudgetvsActual 07.30.2022'!$F$120</definedName>
    <definedName name="QB_ROW_95250" localSheetId="2" hidden="1">'BudgetvsActual 07.30.2022'!$F$121</definedName>
    <definedName name="QB_ROW_96050" localSheetId="2" hidden="1">'BudgetvsActual 07.30.2022'!$F$122</definedName>
    <definedName name="QB_ROW_96260" localSheetId="2" hidden="1">'BudgetvsActual 07.30.2022'!$G$124</definedName>
    <definedName name="QB_ROW_96350" localSheetId="2" hidden="1">'BudgetvsActual 07.30.2022'!$F$125</definedName>
    <definedName name="QB_ROW_97040" localSheetId="2" hidden="1">'BudgetvsActual 07.30.2022'!$E$167</definedName>
    <definedName name="QB_ROW_97250" localSheetId="2" hidden="1">'BudgetvsActual 07.30.2022'!$F$195</definedName>
    <definedName name="QB_ROW_97340" localSheetId="2" hidden="1">'BudgetvsActual 07.30.2022'!$E$196</definedName>
    <definedName name="QB_ROW_98250" localSheetId="2" hidden="1">'BudgetvsActual 07.30.2022'!$F$168</definedName>
    <definedName name="QB_ROW_99250" localSheetId="2" hidden="1">'BudgetvsActual 07.30.2022'!$F$169</definedName>
    <definedName name="QBCANSUPPORTUPDATE" localSheetId="1">TRUE</definedName>
    <definedName name="QBCANSUPPORTUPDATE" localSheetId="0">TRUE</definedName>
    <definedName name="QBCANSUPPORTUPDATE" localSheetId="2">TRUE</definedName>
    <definedName name="QBCOMPANYFILENAME" localSheetId="1">"Q:\Transitions of PA.QBW"</definedName>
    <definedName name="QBCOMPANYFILENAME" localSheetId="0">"Q:\Transitions of PA.QBW"</definedName>
    <definedName name="QBCOMPANYFILENAME" localSheetId="2">"Q:\Transitions of PA.QBW"</definedName>
    <definedName name="QBENDDATE" localSheetId="1">20220731</definedName>
    <definedName name="QBENDDATE" localSheetId="0">20220731</definedName>
    <definedName name="QBENDDATE" localSheetId="2">20220815</definedName>
    <definedName name="QBHEADERSONSCREEN" localSheetId="1">FALSE</definedName>
    <definedName name="QBHEADERSONSCREEN" localSheetId="0">FALSE</definedName>
    <definedName name="QBHEADERSONSCREEN" localSheetId="2">FALSE</definedName>
    <definedName name="QBMETADATASIZE" localSheetId="1">5934</definedName>
    <definedName name="QBMETADATASIZE" localSheetId="0">5924</definedName>
    <definedName name="QBMETADATASIZE" localSheetId="2">5924</definedName>
    <definedName name="QBPRESERVECOLOR" localSheetId="1">TRUE</definedName>
    <definedName name="QBPRESERVECOLOR" localSheetId="0">TRUE</definedName>
    <definedName name="QBPRESERVECOLOR" localSheetId="2">TRUE</definedName>
    <definedName name="QBPRESERVEFONT" localSheetId="1">TRUE</definedName>
    <definedName name="QBPRESERVEFONT" localSheetId="0">TRUE</definedName>
    <definedName name="QBPRESERVEFONT" localSheetId="2">TRUE</definedName>
    <definedName name="QBPRESERVEROWHEIGHT" localSheetId="1">TRUE</definedName>
    <definedName name="QBPRESERVEROWHEIGHT" localSheetId="0">TRUE</definedName>
    <definedName name="QBPRESERVEROWHEIGHT" localSheetId="2">TRUE</definedName>
    <definedName name="QBPRESERVESPACE" localSheetId="1">TRUE</definedName>
    <definedName name="QBPRESERVESPACE" localSheetId="0">TRUE</definedName>
    <definedName name="QBPRESERVESPACE" localSheetId="2">TRUE</definedName>
    <definedName name="QBREPORTCOLAXIS" localSheetId="1">35</definedName>
    <definedName name="QBREPORTCOLAXIS" localSheetId="0">0</definedName>
    <definedName name="QBREPORTCOLAXIS" localSheetId="2">6</definedName>
    <definedName name="QBREPORTCOMPANYID" localSheetId="1">"2044c1b2aeed4ac5baba3fefc0e9d23c"</definedName>
    <definedName name="QBREPORTCOMPANYID" localSheetId="0">"2044c1b2aeed4ac5baba3fefc0e9d23c"</definedName>
    <definedName name="QBREPORTCOMPANYID" localSheetId="2">"2044c1b2aeed4ac5baba3fefc0e9d23c"</definedName>
    <definedName name="QBREPORTCOMPARECOL_ANNUALBUDGET" localSheetId="1">FALSE</definedName>
    <definedName name="QBREPORTCOMPARECOL_ANNUALBUDGET" localSheetId="0">FALSE</definedName>
    <definedName name="QBREPORTCOMPARECOL_ANNUALBUDGET" localSheetId="2">FALSE</definedName>
    <definedName name="QBREPORTCOMPARECOL_AVGCOGS" localSheetId="1">FALSE</definedName>
    <definedName name="QBREPORTCOMPARECOL_AVGCOGS" localSheetId="0">FALSE</definedName>
    <definedName name="QBREPORTCOMPARECOL_AVGCOGS" localSheetId="2">FALSE</definedName>
    <definedName name="QBREPORTCOMPARECOL_AVGPRICE" localSheetId="1">FALSE</definedName>
    <definedName name="QBREPORTCOMPARECOL_AVGPRICE" localSheetId="0">FALSE</definedName>
    <definedName name="QBREPORTCOMPARECOL_AVGPRICE" localSheetId="2">FALSE</definedName>
    <definedName name="QBREPORTCOMPARECOL_BUDDIFF" localSheetId="1">FALSE</definedName>
    <definedName name="QBREPORTCOMPARECOL_BUDDIFF" localSheetId="0">FALSE</definedName>
    <definedName name="QBREPORTCOMPARECOL_BUDDIFF" localSheetId="2">TRUE</definedName>
    <definedName name="QBREPORTCOMPARECOL_BUDGET" localSheetId="1">FALSE</definedName>
    <definedName name="QBREPORTCOMPARECOL_BUDGET" localSheetId="0">FALSE</definedName>
    <definedName name="QBREPORTCOMPARECOL_BUDGET" localSheetId="2">TRUE</definedName>
    <definedName name="QBREPORTCOMPARECOL_BUDPCT" localSheetId="1">FALSE</definedName>
    <definedName name="QBREPORTCOMPARECOL_BUDPCT" localSheetId="0">FALSE</definedName>
    <definedName name="QBREPORTCOMPARECOL_BUDPCT" localSheetId="2">TRUE</definedName>
    <definedName name="QBREPORTCOMPARECOL_COGS" localSheetId="1">FALSE</definedName>
    <definedName name="QBREPORTCOMPARECOL_COGS" localSheetId="0">FALSE</definedName>
    <definedName name="QBREPORTCOMPARECOL_COGS" localSheetId="2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1">FALSE</definedName>
    <definedName name="QBREPORTCOMPARECOL_FORECAST" localSheetId="0">FALSE</definedName>
    <definedName name="QBREPORTCOMPARECOL_FORECAST" localSheetId="2">FALSE</definedName>
    <definedName name="QBREPORTCOMPARECOL_GROSSMARGIN" localSheetId="1">FALSE</definedName>
    <definedName name="QBREPORTCOMPARECOL_GROSSMARGIN" localSheetId="0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2">FALSE</definedName>
    <definedName name="QBREPORTCOMPARECOL_HOURS" localSheetId="1">FALSE</definedName>
    <definedName name="QBREPORTCOMPARECOL_HOURS" localSheetId="0">FALSE</definedName>
    <definedName name="QBREPORTCOMPARECOL_HOURS" localSheetId="2">FALSE</definedName>
    <definedName name="QBREPORTCOMPARECOL_PCTCOL" localSheetId="1">FALSE</definedName>
    <definedName name="QBREPORTCOMPARECOL_PCTCOL" localSheetId="0">FALSE</definedName>
    <definedName name="QBREPORTCOMPARECOL_PCTCOL" localSheetId="2">FALSE</definedName>
    <definedName name="QBREPORTCOMPARECOL_PCTEXPENSE" localSheetId="1">FALSE</definedName>
    <definedName name="QBREPORTCOMPARECOL_PCTEXPENSE" localSheetId="0">FALSE</definedName>
    <definedName name="QBREPORTCOMPARECOL_PCTEXPENSE" localSheetId="2">FALSE</definedName>
    <definedName name="QBREPORTCOMPARECOL_PCTINCOME" localSheetId="1">FALSE</definedName>
    <definedName name="QBREPORTCOMPARECOL_PCTINCOME" localSheetId="0">FALSE</definedName>
    <definedName name="QBREPORTCOMPARECOL_PCTINCOME" localSheetId="2">FALSE</definedName>
    <definedName name="QBREPORTCOMPARECOL_PCTOFSALES" localSheetId="1">FALSE</definedName>
    <definedName name="QBREPORTCOMPARECOL_PCTOFSALES" localSheetId="0">FALSE</definedName>
    <definedName name="QBREPORTCOMPARECOL_PCTOFSALES" localSheetId="2">FALSE</definedName>
    <definedName name="QBREPORTCOMPARECOL_PCTROW" localSheetId="1">FALSE</definedName>
    <definedName name="QBREPORTCOMPARECOL_PCTROW" localSheetId="0">FALSE</definedName>
    <definedName name="QBREPORTCOMPARECOL_PCTROW" localSheetId="2">FALSE</definedName>
    <definedName name="QBREPORTCOMPARECOL_PPDIFF" localSheetId="1">FALSE</definedName>
    <definedName name="QBREPORTCOMPARECOL_PPDIFF" localSheetId="0">FALSE</definedName>
    <definedName name="QBREPORTCOMPARECOL_PPDIFF" localSheetId="2">FALSE</definedName>
    <definedName name="QBREPORTCOMPARECOL_PPPCT" localSheetId="1">FALSE</definedName>
    <definedName name="QBREPORTCOMPARECOL_PPPCT" localSheetId="0">FALSE</definedName>
    <definedName name="QBREPORTCOMPARECOL_PPPCT" localSheetId="2">FALSE</definedName>
    <definedName name="QBREPORTCOMPARECOL_PREVPERIOD" localSheetId="1">FALSE</definedName>
    <definedName name="QBREPORTCOMPARECOL_PREVPERIOD" localSheetId="0">FALSE</definedName>
    <definedName name="QBREPORTCOMPARECOL_PREVPERIOD" localSheetId="2">FALSE</definedName>
    <definedName name="QBREPORTCOMPARECOL_PREVYEAR" localSheetId="1">FALSE</definedName>
    <definedName name="QBREPORTCOMPARECOL_PREVYEAR" localSheetId="0">TRUE</definedName>
    <definedName name="QBREPORTCOMPARECOL_PREVYEAR" localSheetId="2">FALSE</definedName>
    <definedName name="QBREPORTCOMPARECOL_PYDIFF" localSheetId="1">FALSE</definedName>
    <definedName name="QBREPORTCOMPARECOL_PYDIFF" localSheetId="0">TRUE</definedName>
    <definedName name="QBREPORTCOMPARECOL_PYDIFF" localSheetId="2">FALSE</definedName>
    <definedName name="QBREPORTCOMPARECOL_PYPCT" localSheetId="1">FALSE</definedName>
    <definedName name="QBREPORTCOMPARECOL_PYPCT" localSheetId="0">TRUE</definedName>
    <definedName name="QBREPORTCOMPARECOL_PYPCT" localSheetId="2">FALSE</definedName>
    <definedName name="QBREPORTCOMPARECOL_QTY" localSheetId="1">FALSE</definedName>
    <definedName name="QBREPORTCOMPARECOL_QTY" localSheetId="0">FALSE</definedName>
    <definedName name="QBREPORTCOMPARECOL_QTY" localSheetId="2">FALSE</definedName>
    <definedName name="QBREPORTCOMPARECOL_RATE" localSheetId="1">FALSE</definedName>
    <definedName name="QBREPORTCOMPARECOL_RATE" localSheetId="0">FALSE</definedName>
    <definedName name="QBREPORTCOMPARECOL_RATE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1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2">FALSE</definedName>
    <definedName name="QBREPORTCOMPARECOL_YTD" localSheetId="1">FALSE</definedName>
    <definedName name="QBREPORTCOMPARECOL_YTD" localSheetId="0">FALSE</definedName>
    <definedName name="QBREPORTCOMPARECOL_YTD" localSheetId="2">FALSE</definedName>
    <definedName name="QBREPORTCOMPARECOL_YTDBUDGET" localSheetId="1">FALSE</definedName>
    <definedName name="QBREPORTCOMPARECOL_YTDBUDGET" localSheetId="0">FALSE</definedName>
    <definedName name="QBREPORTCOMPARECOL_YTDBUDGET" localSheetId="2">FALSE</definedName>
    <definedName name="QBREPORTCOMPARECOL_YTDPCT" localSheetId="1">FALSE</definedName>
    <definedName name="QBREPORTCOMPARECOL_YTDPCT" localSheetId="0">FALSE</definedName>
    <definedName name="QBREPORTCOMPARECOL_YTDPCT" localSheetId="2">FALSE</definedName>
    <definedName name="QBREPORTROWAXIS" localSheetId="1">13</definedName>
    <definedName name="QBREPORTROWAXIS" localSheetId="0">9</definedName>
    <definedName name="QBREPORTROWAXIS" localSheetId="2">11</definedName>
    <definedName name="QBREPORTSUBCOLAXIS" localSheetId="1">0</definedName>
    <definedName name="QBREPORTSUBCOLAXIS" localSheetId="0">24</definedName>
    <definedName name="QBREPORTSUBCOLAXIS" localSheetId="2">24</definedName>
    <definedName name="QBREPORTTYPE" localSheetId="1">12</definedName>
    <definedName name="QBREPORTTYPE" localSheetId="0">6</definedName>
    <definedName name="QBREPORTTYPE" localSheetId="2">288</definedName>
    <definedName name="QBROWHEADERS" localSheetId="1">3</definedName>
    <definedName name="QBROWHEADERS" localSheetId="0">6</definedName>
    <definedName name="QBROWHEADERS" localSheetId="2">8</definedName>
    <definedName name="QBSTARTDATE" localSheetId="1">20220731</definedName>
    <definedName name="QBSTARTDATE" localSheetId="0">20220731</definedName>
    <definedName name="QBSTARTDATE" localSheetId="2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" i="3" l="1"/>
  <c r="W5" i="3"/>
  <c r="Y5" i="3"/>
  <c r="AC5" i="3" s="1"/>
  <c r="AA5" i="3"/>
  <c r="AE5" i="3" s="1"/>
  <c r="U6" i="3"/>
  <c r="W6" i="3"/>
  <c r="Y6" i="3"/>
  <c r="AC6" i="3" s="1"/>
  <c r="AA6" i="3"/>
  <c r="AE6" i="3"/>
  <c r="U7" i="3"/>
  <c r="W7" i="3"/>
  <c r="Y7" i="3"/>
  <c r="AC7" i="3" s="1"/>
  <c r="AA7" i="3"/>
  <c r="M8" i="3"/>
  <c r="O8" i="3"/>
  <c r="U8" i="3"/>
  <c r="W8" i="3"/>
  <c r="Y8" i="3"/>
  <c r="AA8" i="3"/>
  <c r="AE8" i="3" s="1"/>
  <c r="U9" i="3"/>
  <c r="W9" i="3"/>
  <c r="Y9" i="3"/>
  <c r="AA9" i="3"/>
  <c r="AE9" i="3"/>
  <c r="U10" i="3"/>
  <c r="W10" i="3"/>
  <c r="Y10" i="3"/>
  <c r="AA10" i="3"/>
  <c r="AE10" i="3" s="1"/>
  <c r="U12" i="3"/>
  <c r="W12" i="3"/>
  <c r="Y12" i="3"/>
  <c r="AC12" i="3" s="1"/>
  <c r="AA12" i="3"/>
  <c r="AE12" i="3"/>
  <c r="U13" i="3"/>
  <c r="W13" i="3"/>
  <c r="Y13" i="3"/>
  <c r="AC13" i="3" s="1"/>
  <c r="AA13" i="3"/>
  <c r="M16" i="3"/>
  <c r="O16" i="3"/>
  <c r="U16" i="3"/>
  <c r="W16" i="3"/>
  <c r="Y16" i="3"/>
  <c r="AA16" i="3"/>
  <c r="AC16" i="3" s="1"/>
  <c r="M17" i="3"/>
  <c r="O17" i="3"/>
  <c r="U17" i="3"/>
  <c r="W17" i="3"/>
  <c r="Y17" i="3"/>
  <c r="AC17" i="3" s="1"/>
  <c r="AA17" i="3"/>
  <c r="M18" i="3"/>
  <c r="O18" i="3"/>
  <c r="U18" i="3"/>
  <c r="W18" i="3"/>
  <c r="Y18" i="3"/>
  <c r="AA18" i="3"/>
  <c r="AE18" i="3" s="1"/>
  <c r="M19" i="3"/>
  <c r="O19" i="3"/>
  <c r="U19" i="3"/>
  <c r="W19" i="3"/>
  <c r="Y19" i="3"/>
  <c r="AA19" i="3"/>
  <c r="M20" i="3"/>
  <c r="O20" i="3"/>
  <c r="U20" i="3"/>
  <c r="W20" i="3"/>
  <c r="Y20" i="3"/>
  <c r="AA20" i="3"/>
  <c r="AE20" i="3" s="1"/>
  <c r="U21" i="3"/>
  <c r="W21" i="3"/>
  <c r="Y21" i="3"/>
  <c r="AA21" i="3"/>
  <c r="AE21" i="3"/>
  <c r="I22" i="3"/>
  <c r="M22" i="3" s="1"/>
  <c r="K22" i="3"/>
  <c r="AA22" i="3" s="1"/>
  <c r="Q22" i="3"/>
  <c r="U22" i="3" s="1"/>
  <c r="S22" i="3"/>
  <c r="W22" i="3"/>
  <c r="M24" i="3"/>
  <c r="O24" i="3"/>
  <c r="U24" i="3"/>
  <c r="W24" i="3"/>
  <c r="Y24" i="3"/>
  <c r="AC24" i="3" s="1"/>
  <c r="AA24" i="3"/>
  <c r="M25" i="3"/>
  <c r="O25" i="3"/>
  <c r="U25" i="3"/>
  <c r="W25" i="3"/>
  <c r="Y25" i="3"/>
  <c r="AA25" i="3"/>
  <c r="AC25" i="3"/>
  <c r="AE25" i="3"/>
  <c r="M26" i="3"/>
  <c r="O26" i="3"/>
  <c r="U26" i="3"/>
  <c r="W26" i="3"/>
  <c r="Y26" i="3"/>
  <c r="AC26" i="3" s="1"/>
  <c r="AA26" i="3"/>
  <c r="AE26" i="3"/>
  <c r="M27" i="3"/>
  <c r="O27" i="3"/>
  <c r="U27" i="3"/>
  <c r="W27" i="3"/>
  <c r="Y27" i="3"/>
  <c r="AC27" i="3" s="1"/>
  <c r="AA27" i="3"/>
  <c r="M28" i="3"/>
  <c r="O28" i="3"/>
  <c r="U28" i="3"/>
  <c r="W28" i="3"/>
  <c r="Y28" i="3"/>
  <c r="AA28" i="3"/>
  <c r="AC28" i="3"/>
  <c r="AE28" i="3"/>
  <c r="U29" i="3"/>
  <c r="W29" i="3"/>
  <c r="Y29" i="3"/>
  <c r="AA29" i="3"/>
  <c r="AC29" i="3" s="1"/>
  <c r="U30" i="3"/>
  <c r="W30" i="3"/>
  <c r="Y30" i="3"/>
  <c r="AA30" i="3"/>
  <c r="AC30" i="3"/>
  <c r="AE30" i="3"/>
  <c r="U31" i="3"/>
  <c r="W31" i="3"/>
  <c r="Y31" i="3"/>
  <c r="AA31" i="3"/>
  <c r="AC31" i="3" s="1"/>
  <c r="U32" i="3"/>
  <c r="W32" i="3"/>
  <c r="Y32" i="3"/>
  <c r="AA32" i="3"/>
  <c r="AC32" i="3"/>
  <c r="AE32" i="3"/>
  <c r="U33" i="3"/>
  <c r="W33" i="3"/>
  <c r="Y33" i="3"/>
  <c r="AA33" i="3"/>
  <c r="AC33" i="3" s="1"/>
  <c r="U34" i="3"/>
  <c r="W34" i="3"/>
  <c r="Y34" i="3"/>
  <c r="AC34" i="3" s="1"/>
  <c r="AA34" i="3"/>
  <c r="AE34" i="3" s="1"/>
  <c r="I35" i="3"/>
  <c r="M35" i="3" s="1"/>
  <c r="K35" i="3"/>
  <c r="O35" i="3"/>
  <c r="Q35" i="3"/>
  <c r="Y35" i="3" s="1"/>
  <c r="S35" i="3"/>
  <c r="W35" i="3"/>
  <c r="AA35" i="3"/>
  <c r="M36" i="3"/>
  <c r="O36" i="3"/>
  <c r="U36" i="3"/>
  <c r="W36" i="3"/>
  <c r="Y36" i="3"/>
  <c r="AC36" i="3" s="1"/>
  <c r="AA36" i="3"/>
  <c r="AE36" i="3" s="1"/>
  <c r="U37" i="3"/>
  <c r="W37" i="3"/>
  <c r="Y37" i="3"/>
  <c r="AA37" i="3"/>
  <c r="AE37" i="3" s="1"/>
  <c r="U38" i="3"/>
  <c r="W38" i="3"/>
  <c r="Y38" i="3"/>
  <c r="AA38" i="3"/>
  <c r="AE38" i="3" s="1"/>
  <c r="M40" i="3"/>
  <c r="O40" i="3"/>
  <c r="U40" i="3"/>
  <c r="W40" i="3"/>
  <c r="Y40" i="3"/>
  <c r="AA40" i="3"/>
  <c r="AE40" i="3"/>
  <c r="M41" i="3"/>
  <c r="O41" i="3"/>
  <c r="U41" i="3"/>
  <c r="W41" i="3"/>
  <c r="Y41" i="3"/>
  <c r="AA41" i="3"/>
  <c r="AC41" i="3" s="1"/>
  <c r="U42" i="3"/>
  <c r="W42" i="3"/>
  <c r="Y42" i="3"/>
  <c r="AA42" i="3"/>
  <c r="AC42" i="3" s="1"/>
  <c r="M43" i="3"/>
  <c r="O43" i="3"/>
  <c r="U43" i="3"/>
  <c r="W43" i="3"/>
  <c r="Y43" i="3"/>
  <c r="AC43" i="3" s="1"/>
  <c r="AA43" i="3"/>
  <c r="AE43" i="3" s="1"/>
  <c r="M44" i="3"/>
  <c r="O44" i="3"/>
  <c r="U44" i="3"/>
  <c r="W44" i="3"/>
  <c r="Y44" i="3"/>
  <c r="AA44" i="3"/>
  <c r="AE44" i="3" s="1"/>
  <c r="U45" i="3"/>
  <c r="W45" i="3"/>
  <c r="Y45" i="3"/>
  <c r="AA45" i="3"/>
  <c r="AE45" i="3" s="1"/>
  <c r="I46" i="3"/>
  <c r="K46" i="3"/>
  <c r="O46" i="3" s="1"/>
  <c r="Q46" i="3"/>
  <c r="S46" i="3"/>
  <c r="AA46" i="3" s="1"/>
  <c r="U46" i="3"/>
  <c r="W46" i="3"/>
  <c r="M48" i="3"/>
  <c r="O48" i="3"/>
  <c r="U48" i="3"/>
  <c r="W48" i="3"/>
  <c r="Y48" i="3"/>
  <c r="AA48" i="3"/>
  <c r="AC48" i="3" s="1"/>
  <c r="M49" i="3"/>
  <c r="O49" i="3"/>
  <c r="U49" i="3"/>
  <c r="W49" i="3"/>
  <c r="Y49" i="3"/>
  <c r="AA49" i="3"/>
  <c r="AE49" i="3" s="1"/>
  <c r="M50" i="3"/>
  <c r="O50" i="3"/>
  <c r="U50" i="3"/>
  <c r="W50" i="3"/>
  <c r="Y50" i="3"/>
  <c r="AA50" i="3"/>
  <c r="AE50" i="3" s="1"/>
  <c r="M51" i="3"/>
  <c r="O51" i="3"/>
  <c r="U51" i="3"/>
  <c r="W51" i="3"/>
  <c r="Y51" i="3"/>
  <c r="AC51" i="3" s="1"/>
  <c r="AA51" i="3"/>
  <c r="AE51" i="3"/>
  <c r="U52" i="3"/>
  <c r="W52" i="3"/>
  <c r="Y52" i="3"/>
  <c r="AA52" i="3"/>
  <c r="U53" i="3"/>
  <c r="W53" i="3"/>
  <c r="Y53" i="3"/>
  <c r="AC53" i="3" s="1"/>
  <c r="AA53" i="3"/>
  <c r="AE53" i="3" s="1"/>
  <c r="I54" i="3"/>
  <c r="M54" i="3" s="1"/>
  <c r="K54" i="3"/>
  <c r="O54" i="3" s="1"/>
  <c r="Q54" i="3"/>
  <c r="Y54" i="3" s="1"/>
  <c r="S54" i="3"/>
  <c r="W54" i="3" s="1"/>
  <c r="AA54" i="3"/>
  <c r="U56" i="3"/>
  <c r="W56" i="3"/>
  <c r="Y56" i="3"/>
  <c r="AA56" i="3"/>
  <c r="U57" i="3"/>
  <c r="W57" i="3"/>
  <c r="Y57" i="3"/>
  <c r="AA57" i="3"/>
  <c r="AC57" i="3"/>
  <c r="AE57" i="3"/>
  <c r="U58" i="3"/>
  <c r="W58" i="3"/>
  <c r="Y58" i="3"/>
  <c r="AA58" i="3"/>
  <c r="AE58" i="3" s="1"/>
  <c r="U59" i="3"/>
  <c r="W59" i="3"/>
  <c r="Y59" i="3"/>
  <c r="AC59" i="3" s="1"/>
  <c r="AA59" i="3"/>
  <c r="AE59" i="3" s="1"/>
  <c r="U60" i="3"/>
  <c r="W60" i="3"/>
  <c r="Y60" i="3"/>
  <c r="AA60" i="3"/>
  <c r="AE60" i="3" s="1"/>
  <c r="I61" i="3"/>
  <c r="Q61" i="3"/>
  <c r="S61" i="3"/>
  <c r="AA61" i="3" s="1"/>
  <c r="M62" i="3"/>
  <c r="O62" i="3"/>
  <c r="U62" i="3"/>
  <c r="W62" i="3"/>
  <c r="Y62" i="3"/>
  <c r="AA62" i="3"/>
  <c r="M63" i="3"/>
  <c r="O63" i="3"/>
  <c r="U63" i="3"/>
  <c r="W63" i="3"/>
  <c r="Y63" i="3"/>
  <c r="AC63" i="3" s="1"/>
  <c r="AA63" i="3"/>
  <c r="U64" i="3"/>
  <c r="W64" i="3"/>
  <c r="Y64" i="3"/>
  <c r="AC64" i="3" s="1"/>
  <c r="AA64" i="3"/>
  <c r="AE64" i="3" s="1"/>
  <c r="U65" i="3"/>
  <c r="W65" i="3"/>
  <c r="Y65" i="3"/>
  <c r="AC65" i="3" s="1"/>
  <c r="AA65" i="3"/>
  <c r="U66" i="3"/>
  <c r="W66" i="3"/>
  <c r="Y66" i="3"/>
  <c r="AA66" i="3"/>
  <c r="AE66" i="3" s="1"/>
  <c r="AC66" i="3"/>
  <c r="U67" i="3"/>
  <c r="W67" i="3"/>
  <c r="Y67" i="3"/>
  <c r="AA67" i="3"/>
  <c r="M69" i="3"/>
  <c r="O69" i="3"/>
  <c r="U69" i="3"/>
  <c r="W69" i="3"/>
  <c r="Y69" i="3"/>
  <c r="AC69" i="3" s="1"/>
  <c r="AA69" i="3"/>
  <c r="M70" i="3"/>
  <c r="O70" i="3"/>
  <c r="U70" i="3"/>
  <c r="W70" i="3"/>
  <c r="Y70" i="3"/>
  <c r="AA70" i="3"/>
  <c r="U71" i="3"/>
  <c r="W71" i="3"/>
  <c r="Y71" i="3"/>
  <c r="AA71" i="3"/>
  <c r="AE71" i="3" s="1"/>
  <c r="AC71" i="3"/>
  <c r="I72" i="3"/>
  <c r="M72" i="3" s="1"/>
  <c r="K72" i="3"/>
  <c r="O72" i="3" s="1"/>
  <c r="Q72" i="3"/>
  <c r="U72" i="3" s="1"/>
  <c r="S72" i="3"/>
  <c r="W72" i="3" s="1"/>
  <c r="Y72" i="3"/>
  <c r="U74" i="3"/>
  <c r="W74" i="3"/>
  <c r="Y74" i="3"/>
  <c r="AA74" i="3"/>
  <c r="U75" i="3"/>
  <c r="W75" i="3"/>
  <c r="Y75" i="3"/>
  <c r="AC75" i="3" s="1"/>
  <c r="AA75" i="3"/>
  <c r="AE75" i="3" s="1"/>
  <c r="M76" i="3"/>
  <c r="O76" i="3"/>
  <c r="U76" i="3"/>
  <c r="W76" i="3"/>
  <c r="Y76" i="3"/>
  <c r="AA76" i="3"/>
  <c r="AE76" i="3" s="1"/>
  <c r="AC76" i="3"/>
  <c r="M77" i="3"/>
  <c r="O77" i="3"/>
  <c r="U77" i="3"/>
  <c r="W77" i="3"/>
  <c r="Y77" i="3"/>
  <c r="AA77" i="3"/>
  <c r="AE77" i="3" s="1"/>
  <c r="M78" i="3"/>
  <c r="O78" i="3"/>
  <c r="U78" i="3"/>
  <c r="W78" i="3"/>
  <c r="Y78" i="3"/>
  <c r="AC78" i="3" s="1"/>
  <c r="AA78" i="3"/>
  <c r="AE78" i="3" s="1"/>
  <c r="M79" i="3"/>
  <c r="O79" i="3"/>
  <c r="U79" i="3"/>
  <c r="W79" i="3"/>
  <c r="Y79" i="3"/>
  <c r="AA79" i="3"/>
  <c r="AE79" i="3" s="1"/>
  <c r="AC79" i="3"/>
  <c r="M80" i="3"/>
  <c r="O80" i="3"/>
  <c r="U80" i="3"/>
  <c r="W80" i="3"/>
  <c r="Y80" i="3"/>
  <c r="AA80" i="3"/>
  <c r="AE80" i="3" s="1"/>
  <c r="AC80" i="3"/>
  <c r="M81" i="3"/>
  <c r="O81" i="3"/>
  <c r="U81" i="3"/>
  <c r="W81" i="3"/>
  <c r="Y81" i="3"/>
  <c r="AA81" i="3"/>
  <c r="AE81" i="3" s="1"/>
  <c r="AC81" i="3"/>
  <c r="M82" i="3"/>
  <c r="O82" i="3"/>
  <c r="U82" i="3"/>
  <c r="W82" i="3"/>
  <c r="Y82" i="3"/>
  <c r="AA82" i="3"/>
  <c r="AE82" i="3" s="1"/>
  <c r="AC82" i="3"/>
  <c r="U83" i="3"/>
  <c r="W83" i="3"/>
  <c r="Y83" i="3"/>
  <c r="AA83" i="3"/>
  <c r="M84" i="3"/>
  <c r="O84" i="3"/>
  <c r="U84" i="3"/>
  <c r="W84" i="3"/>
  <c r="Y84" i="3"/>
  <c r="AC84" i="3" s="1"/>
  <c r="AA84" i="3"/>
  <c r="M85" i="3"/>
  <c r="O85" i="3"/>
  <c r="U85" i="3"/>
  <c r="W85" i="3"/>
  <c r="Y85" i="3"/>
  <c r="AA85" i="3"/>
  <c r="U86" i="3"/>
  <c r="W86" i="3"/>
  <c r="Y86" i="3"/>
  <c r="AC86" i="3" s="1"/>
  <c r="AA86" i="3"/>
  <c r="M87" i="3"/>
  <c r="O87" i="3"/>
  <c r="U87" i="3"/>
  <c r="W87" i="3"/>
  <c r="Y87" i="3"/>
  <c r="AA87" i="3"/>
  <c r="AE87" i="3" s="1"/>
  <c r="AC87" i="3"/>
  <c r="U88" i="3"/>
  <c r="W88" i="3"/>
  <c r="Y88" i="3"/>
  <c r="AC88" i="3" s="1"/>
  <c r="AA88" i="3"/>
  <c r="U89" i="3"/>
  <c r="W89" i="3"/>
  <c r="Y89" i="3"/>
  <c r="AA89" i="3"/>
  <c r="AE89" i="3" s="1"/>
  <c r="AC89" i="3"/>
  <c r="U90" i="3"/>
  <c r="W90" i="3"/>
  <c r="Y90" i="3"/>
  <c r="AA90" i="3"/>
  <c r="M91" i="3"/>
  <c r="O91" i="3"/>
  <c r="U91" i="3"/>
  <c r="W91" i="3"/>
  <c r="Y91" i="3"/>
  <c r="AC91" i="3" s="1"/>
  <c r="AA91" i="3"/>
  <c r="M92" i="3"/>
  <c r="O92" i="3"/>
  <c r="U92" i="3"/>
  <c r="W92" i="3"/>
  <c r="Y92" i="3"/>
  <c r="AA92" i="3"/>
  <c r="I93" i="3"/>
  <c r="I119" i="3" s="1"/>
  <c r="K93" i="3"/>
  <c r="AA93" i="3" s="1"/>
  <c r="Q93" i="3"/>
  <c r="U93" i="3" s="1"/>
  <c r="S93" i="3"/>
  <c r="U95" i="3"/>
  <c r="W95" i="3"/>
  <c r="Y95" i="3"/>
  <c r="AE95" i="3" s="1"/>
  <c r="AA95" i="3"/>
  <c r="U96" i="3"/>
  <c r="W96" i="3"/>
  <c r="Y96" i="3"/>
  <c r="AA96" i="3"/>
  <c r="U97" i="3"/>
  <c r="W97" i="3"/>
  <c r="Y97" i="3"/>
  <c r="AC97" i="3" s="1"/>
  <c r="AA97" i="3"/>
  <c r="U98" i="3"/>
  <c r="W98" i="3"/>
  <c r="Y98" i="3"/>
  <c r="AA98" i="3"/>
  <c r="U99" i="3"/>
  <c r="W99" i="3"/>
  <c r="Y99" i="3"/>
  <c r="AE99" i="3" s="1"/>
  <c r="AA99" i="3"/>
  <c r="I100" i="3"/>
  <c r="Y100" i="3" s="1"/>
  <c r="Q100" i="3"/>
  <c r="S100" i="3"/>
  <c r="U101" i="3"/>
  <c r="W101" i="3"/>
  <c r="Y101" i="3"/>
  <c r="AA101" i="3"/>
  <c r="AC101" i="3"/>
  <c r="AE101" i="3"/>
  <c r="M103" i="3"/>
  <c r="O103" i="3"/>
  <c r="U103" i="3"/>
  <c r="W103" i="3"/>
  <c r="Y103" i="3"/>
  <c r="AC103" i="3" s="1"/>
  <c r="AA103" i="3"/>
  <c r="AE103" i="3" s="1"/>
  <c r="M104" i="3"/>
  <c r="O104" i="3"/>
  <c r="U104" i="3"/>
  <c r="W104" i="3"/>
  <c r="Y104" i="3"/>
  <c r="AC104" i="3" s="1"/>
  <c r="AA104" i="3"/>
  <c r="AE104" i="3" s="1"/>
  <c r="M105" i="3"/>
  <c r="O105" i="3"/>
  <c r="U105" i="3"/>
  <c r="W105" i="3"/>
  <c r="Y105" i="3"/>
  <c r="AA105" i="3"/>
  <c r="AE105" i="3" s="1"/>
  <c r="U106" i="3"/>
  <c r="W106" i="3"/>
  <c r="Y106" i="3"/>
  <c r="AC106" i="3" s="1"/>
  <c r="AA106" i="3"/>
  <c r="AE106" i="3" s="1"/>
  <c r="M107" i="3"/>
  <c r="O107" i="3"/>
  <c r="U107" i="3"/>
  <c r="W107" i="3"/>
  <c r="Y107" i="3"/>
  <c r="AA107" i="3"/>
  <c r="AE107" i="3" s="1"/>
  <c r="M108" i="3"/>
  <c r="O108" i="3"/>
  <c r="U108" i="3"/>
  <c r="W108" i="3"/>
  <c r="Y108" i="3"/>
  <c r="AA108" i="3"/>
  <c r="AC108" i="3" s="1"/>
  <c r="M109" i="3"/>
  <c r="O109" i="3"/>
  <c r="U109" i="3"/>
  <c r="W109" i="3"/>
  <c r="Y109" i="3"/>
  <c r="AA109" i="3"/>
  <c r="AE109" i="3" s="1"/>
  <c r="U110" i="3"/>
  <c r="W110" i="3"/>
  <c r="Y110" i="3"/>
  <c r="AA110" i="3"/>
  <c r="AE110" i="3" s="1"/>
  <c r="M111" i="3"/>
  <c r="O111" i="3"/>
  <c r="U111" i="3"/>
  <c r="W111" i="3"/>
  <c r="Y111" i="3"/>
  <c r="AA111" i="3"/>
  <c r="AE111" i="3"/>
  <c r="I112" i="3"/>
  <c r="K112" i="3"/>
  <c r="O112" i="3"/>
  <c r="Q112" i="3"/>
  <c r="U112" i="3" s="1"/>
  <c r="S112" i="3"/>
  <c r="U113" i="3"/>
  <c r="W113" i="3"/>
  <c r="Y113" i="3"/>
  <c r="AA113" i="3"/>
  <c r="AE113" i="3" s="1"/>
  <c r="U114" i="3"/>
  <c r="W114" i="3"/>
  <c r="Y114" i="3"/>
  <c r="AA114" i="3"/>
  <c r="AE114" i="3"/>
  <c r="U115" i="3"/>
  <c r="W115" i="3"/>
  <c r="Y115" i="3"/>
  <c r="AA115" i="3"/>
  <c r="AE115" i="3" s="1"/>
  <c r="U116" i="3"/>
  <c r="W116" i="3"/>
  <c r="Y116" i="3"/>
  <c r="AC116" i="3" s="1"/>
  <c r="AA116" i="3"/>
  <c r="AE116" i="3" s="1"/>
  <c r="U117" i="3"/>
  <c r="W117" i="3"/>
  <c r="Y117" i="3"/>
  <c r="AC117" i="3" s="1"/>
  <c r="AA117" i="3"/>
  <c r="U118" i="3"/>
  <c r="W118" i="3"/>
  <c r="Y118" i="3"/>
  <c r="AC118" i="3" s="1"/>
  <c r="AA118" i="3"/>
  <c r="AE118" i="3" s="1"/>
  <c r="U120" i="3"/>
  <c r="W120" i="3"/>
  <c r="Y120" i="3"/>
  <c r="AC120" i="3" s="1"/>
  <c r="AA120" i="3"/>
  <c r="U121" i="3"/>
  <c r="W121" i="3"/>
  <c r="Y121" i="3"/>
  <c r="AC121" i="3" s="1"/>
  <c r="AA121" i="3"/>
  <c r="AE121" i="3" s="1"/>
  <c r="U123" i="3"/>
  <c r="W123" i="3"/>
  <c r="Y123" i="3"/>
  <c r="AA123" i="3"/>
  <c r="AE123" i="3" s="1"/>
  <c r="U124" i="3"/>
  <c r="W124" i="3"/>
  <c r="Y124" i="3"/>
  <c r="AC124" i="3" s="1"/>
  <c r="AA124" i="3"/>
  <c r="AE124" i="3" s="1"/>
  <c r="I125" i="3"/>
  <c r="Y125" i="3" s="1"/>
  <c r="Q125" i="3"/>
  <c r="S125" i="3"/>
  <c r="W125" i="3" s="1"/>
  <c r="U125" i="3"/>
  <c r="AA125" i="3"/>
  <c r="AE125" i="3" s="1"/>
  <c r="U126" i="3"/>
  <c r="W126" i="3"/>
  <c r="Y126" i="3"/>
  <c r="AA126" i="3"/>
  <c r="AE126" i="3" s="1"/>
  <c r="M128" i="3"/>
  <c r="O128" i="3"/>
  <c r="U128" i="3"/>
  <c r="W128" i="3"/>
  <c r="Y128" i="3"/>
  <c r="AA128" i="3"/>
  <c r="AE128" i="3" s="1"/>
  <c r="M129" i="3"/>
  <c r="O129" i="3"/>
  <c r="U129" i="3"/>
  <c r="W129" i="3"/>
  <c r="Y129" i="3"/>
  <c r="AA129" i="3"/>
  <c r="U130" i="3"/>
  <c r="W130" i="3"/>
  <c r="Y130" i="3"/>
  <c r="AC130" i="3" s="1"/>
  <c r="AA130" i="3"/>
  <c r="AE130" i="3" s="1"/>
  <c r="U131" i="3"/>
  <c r="W131" i="3"/>
  <c r="Y131" i="3"/>
  <c r="AA131" i="3"/>
  <c r="U132" i="3"/>
  <c r="W132" i="3"/>
  <c r="Y132" i="3"/>
  <c r="AC132" i="3" s="1"/>
  <c r="AA132" i="3"/>
  <c r="AE132" i="3"/>
  <c r="U133" i="3"/>
  <c r="W133" i="3"/>
  <c r="Y133" i="3"/>
  <c r="AA133" i="3"/>
  <c r="M134" i="3"/>
  <c r="O134" i="3"/>
  <c r="U134" i="3"/>
  <c r="W134" i="3"/>
  <c r="Y134" i="3"/>
  <c r="AC134" i="3" s="1"/>
  <c r="AA134" i="3"/>
  <c r="I135" i="3"/>
  <c r="K135" i="3"/>
  <c r="AA135" i="3" s="1"/>
  <c r="Q135" i="3"/>
  <c r="S135" i="3"/>
  <c r="W135" i="3" s="1"/>
  <c r="M136" i="3"/>
  <c r="O136" i="3"/>
  <c r="U136" i="3"/>
  <c r="W136" i="3"/>
  <c r="Y136" i="3"/>
  <c r="AC136" i="3" s="1"/>
  <c r="AA136" i="3"/>
  <c r="U137" i="3"/>
  <c r="W137" i="3"/>
  <c r="Y137" i="3"/>
  <c r="AA137" i="3"/>
  <c r="AC137" i="3"/>
  <c r="U138" i="3"/>
  <c r="W138" i="3"/>
  <c r="Y138" i="3"/>
  <c r="AA138" i="3"/>
  <c r="AE138" i="3" s="1"/>
  <c r="U139" i="3"/>
  <c r="W139" i="3"/>
  <c r="Y139" i="3"/>
  <c r="AC139" i="3" s="1"/>
  <c r="AA139" i="3"/>
  <c r="U140" i="3"/>
  <c r="W140" i="3"/>
  <c r="Y140" i="3"/>
  <c r="AC140" i="3" s="1"/>
  <c r="AA140" i="3"/>
  <c r="U141" i="3"/>
  <c r="W141" i="3"/>
  <c r="Y141" i="3"/>
  <c r="AA141" i="3"/>
  <c r="AE141" i="3" s="1"/>
  <c r="AC141" i="3"/>
  <c r="U142" i="3"/>
  <c r="W142" i="3"/>
  <c r="Y142" i="3"/>
  <c r="AA142" i="3"/>
  <c r="AE142" i="3" s="1"/>
  <c r="U143" i="3"/>
  <c r="W143" i="3"/>
  <c r="Y143" i="3"/>
  <c r="AC143" i="3" s="1"/>
  <c r="AA143" i="3"/>
  <c r="AE143" i="3" s="1"/>
  <c r="U144" i="3"/>
  <c r="W144" i="3"/>
  <c r="Y144" i="3"/>
  <c r="AC144" i="3" s="1"/>
  <c r="AA144" i="3"/>
  <c r="U145" i="3"/>
  <c r="W145" i="3"/>
  <c r="Y145" i="3"/>
  <c r="AC145" i="3" s="1"/>
  <c r="AA145" i="3"/>
  <c r="AE145" i="3" s="1"/>
  <c r="M146" i="3"/>
  <c r="O146" i="3"/>
  <c r="U146" i="3"/>
  <c r="W146" i="3"/>
  <c r="Y146" i="3"/>
  <c r="AC146" i="3" s="1"/>
  <c r="AA146" i="3"/>
  <c r="AE146" i="3" s="1"/>
  <c r="U147" i="3"/>
  <c r="W147" i="3"/>
  <c r="Y147" i="3"/>
  <c r="AA147" i="3"/>
  <c r="M148" i="3"/>
  <c r="O148" i="3"/>
  <c r="U148" i="3"/>
  <c r="W148" i="3"/>
  <c r="Y148" i="3"/>
  <c r="AA148" i="3"/>
  <c r="AE148" i="3" s="1"/>
  <c r="M149" i="3"/>
  <c r="O149" i="3"/>
  <c r="U149" i="3"/>
  <c r="W149" i="3"/>
  <c r="Y149" i="3"/>
  <c r="AC149" i="3" s="1"/>
  <c r="AA149" i="3"/>
  <c r="AE149" i="3" s="1"/>
  <c r="U150" i="3"/>
  <c r="W150" i="3"/>
  <c r="Y150" i="3"/>
  <c r="AA150" i="3"/>
  <c r="AC150" i="3"/>
  <c r="U151" i="3"/>
  <c r="W151" i="3"/>
  <c r="Y151" i="3"/>
  <c r="AC151" i="3" s="1"/>
  <c r="AA151" i="3"/>
  <c r="AE151" i="3" s="1"/>
  <c r="U153" i="3"/>
  <c r="W153" i="3"/>
  <c r="Y153" i="3"/>
  <c r="AA153" i="3"/>
  <c r="AE153" i="3" s="1"/>
  <c r="AC153" i="3"/>
  <c r="U154" i="3"/>
  <c r="W154" i="3"/>
  <c r="Y154" i="3"/>
  <c r="AA154" i="3"/>
  <c r="AE154" i="3" s="1"/>
  <c r="I155" i="3"/>
  <c r="Q155" i="3"/>
  <c r="U155" i="3" s="1"/>
  <c r="S155" i="3"/>
  <c r="AA155" i="3" s="1"/>
  <c r="W155" i="3"/>
  <c r="M156" i="3"/>
  <c r="O156" i="3"/>
  <c r="U156" i="3"/>
  <c r="W156" i="3"/>
  <c r="Y156" i="3"/>
  <c r="AC156" i="3" s="1"/>
  <c r="AA156" i="3"/>
  <c r="AE156" i="3"/>
  <c r="U157" i="3"/>
  <c r="W157" i="3"/>
  <c r="Y157" i="3"/>
  <c r="AA157" i="3"/>
  <c r="AE157" i="3" s="1"/>
  <c r="M158" i="3"/>
  <c r="O158" i="3"/>
  <c r="U158" i="3"/>
  <c r="W158" i="3"/>
  <c r="Y158" i="3"/>
  <c r="AA158" i="3"/>
  <c r="AE158" i="3" s="1"/>
  <c r="U159" i="3"/>
  <c r="W159" i="3"/>
  <c r="Y159" i="3"/>
  <c r="AC159" i="3" s="1"/>
  <c r="AA159" i="3"/>
  <c r="U160" i="3"/>
  <c r="W160" i="3"/>
  <c r="Y160" i="3"/>
  <c r="AA160" i="3"/>
  <c r="AE160" i="3" s="1"/>
  <c r="U161" i="3"/>
  <c r="W161" i="3"/>
  <c r="Y161" i="3"/>
  <c r="AC161" i="3" s="1"/>
  <c r="AA161" i="3"/>
  <c r="AE161" i="3"/>
  <c r="U162" i="3"/>
  <c r="W162" i="3"/>
  <c r="Y162" i="3"/>
  <c r="AA162" i="3"/>
  <c r="AE162" i="3" s="1"/>
  <c r="U163" i="3"/>
  <c r="W163" i="3"/>
  <c r="Y163" i="3"/>
  <c r="AC163" i="3" s="1"/>
  <c r="AA163" i="3"/>
  <c r="AE163" i="3" s="1"/>
  <c r="U165" i="3"/>
  <c r="W165" i="3"/>
  <c r="Y165" i="3"/>
  <c r="AA165" i="3"/>
  <c r="U166" i="3"/>
  <c r="W166" i="3"/>
  <c r="Y166" i="3"/>
  <c r="AA166" i="3"/>
  <c r="AE166" i="3" s="1"/>
  <c r="U168" i="3"/>
  <c r="W168" i="3"/>
  <c r="Y168" i="3"/>
  <c r="AA168" i="3"/>
  <c r="U169" i="3"/>
  <c r="W169" i="3"/>
  <c r="Y169" i="3"/>
  <c r="AC169" i="3" s="1"/>
  <c r="AA169" i="3"/>
  <c r="AE169" i="3" s="1"/>
  <c r="U170" i="3"/>
  <c r="W170" i="3"/>
  <c r="Y170" i="3"/>
  <c r="AA170" i="3"/>
  <c r="AE170" i="3" s="1"/>
  <c r="U171" i="3"/>
  <c r="W171" i="3"/>
  <c r="Y171" i="3"/>
  <c r="AA171" i="3"/>
  <c r="AE171" i="3"/>
  <c r="M172" i="3"/>
  <c r="O172" i="3"/>
  <c r="U172" i="3"/>
  <c r="W172" i="3"/>
  <c r="Y172" i="3"/>
  <c r="AA172" i="3"/>
  <c r="AE172" i="3" s="1"/>
  <c r="AC172" i="3"/>
  <c r="U173" i="3"/>
  <c r="W173" i="3"/>
  <c r="Y173" i="3"/>
  <c r="AC173" i="3" s="1"/>
  <c r="AA173" i="3"/>
  <c r="AE173" i="3" s="1"/>
  <c r="U174" i="3"/>
  <c r="W174" i="3"/>
  <c r="Y174" i="3"/>
  <c r="AA174" i="3"/>
  <c r="AE174" i="3" s="1"/>
  <c r="AC174" i="3"/>
  <c r="U175" i="3"/>
  <c r="W175" i="3"/>
  <c r="Y175" i="3"/>
  <c r="AC175" i="3" s="1"/>
  <c r="AA175" i="3"/>
  <c r="AE175" i="3" s="1"/>
  <c r="U176" i="3"/>
  <c r="W176" i="3"/>
  <c r="Y176" i="3"/>
  <c r="AA176" i="3"/>
  <c r="AE176" i="3" s="1"/>
  <c r="AC176" i="3"/>
  <c r="U177" i="3"/>
  <c r="W177" i="3"/>
  <c r="Y177" i="3"/>
  <c r="AC177" i="3" s="1"/>
  <c r="AA177" i="3"/>
  <c r="AE177" i="3" s="1"/>
  <c r="U178" i="3"/>
  <c r="W178" i="3"/>
  <c r="Y178" i="3"/>
  <c r="AC178" i="3" s="1"/>
  <c r="AA178" i="3"/>
  <c r="AE178" i="3" s="1"/>
  <c r="U179" i="3"/>
  <c r="W179" i="3"/>
  <c r="Y179" i="3"/>
  <c r="AC179" i="3" s="1"/>
  <c r="AA179" i="3"/>
  <c r="AE179" i="3" s="1"/>
  <c r="M180" i="3"/>
  <c r="O180" i="3"/>
  <c r="U180" i="3"/>
  <c r="W180" i="3"/>
  <c r="Y180" i="3"/>
  <c r="AC180" i="3" s="1"/>
  <c r="AA180" i="3"/>
  <c r="AE180" i="3" s="1"/>
  <c r="M181" i="3"/>
  <c r="O181" i="3"/>
  <c r="U181" i="3"/>
  <c r="W181" i="3"/>
  <c r="Y181" i="3"/>
  <c r="AA181" i="3"/>
  <c r="AE181" i="3" s="1"/>
  <c r="U182" i="3"/>
  <c r="W182" i="3"/>
  <c r="Y182" i="3"/>
  <c r="AC182" i="3" s="1"/>
  <c r="AA182" i="3"/>
  <c r="AE182" i="3"/>
  <c r="U183" i="3"/>
  <c r="W183" i="3"/>
  <c r="Y183" i="3"/>
  <c r="AA183" i="3"/>
  <c r="AE183" i="3" s="1"/>
  <c r="U184" i="3"/>
  <c r="W184" i="3"/>
  <c r="Y184" i="3"/>
  <c r="AC184" i="3" s="1"/>
  <c r="AA184" i="3"/>
  <c r="AE184" i="3" s="1"/>
  <c r="U185" i="3"/>
  <c r="W185" i="3"/>
  <c r="Y185" i="3"/>
  <c r="AC185" i="3" s="1"/>
  <c r="AA185" i="3"/>
  <c r="AE185" i="3" s="1"/>
  <c r="U186" i="3"/>
  <c r="W186" i="3"/>
  <c r="Y186" i="3"/>
  <c r="AA186" i="3"/>
  <c r="AE186" i="3" s="1"/>
  <c r="U187" i="3"/>
  <c r="W187" i="3"/>
  <c r="Y187" i="3"/>
  <c r="AA187" i="3"/>
  <c r="AE187" i="3" s="1"/>
  <c r="U188" i="3"/>
  <c r="W188" i="3"/>
  <c r="Y188" i="3"/>
  <c r="AC188" i="3" s="1"/>
  <c r="AA188" i="3"/>
  <c r="AE188" i="3" s="1"/>
  <c r="U189" i="3"/>
  <c r="W189" i="3"/>
  <c r="Y189" i="3"/>
  <c r="AA189" i="3"/>
  <c r="AE189" i="3" s="1"/>
  <c r="U190" i="3"/>
  <c r="W190" i="3"/>
  <c r="Y190" i="3"/>
  <c r="AC190" i="3" s="1"/>
  <c r="AA190" i="3"/>
  <c r="AE190" i="3"/>
  <c r="U191" i="3"/>
  <c r="W191" i="3"/>
  <c r="Y191" i="3"/>
  <c r="AA191" i="3"/>
  <c r="AE191" i="3" s="1"/>
  <c r="U192" i="3"/>
  <c r="W192" i="3"/>
  <c r="Y192" i="3"/>
  <c r="AC192" i="3" s="1"/>
  <c r="AA192" i="3"/>
  <c r="AE192" i="3" s="1"/>
  <c r="U193" i="3"/>
  <c r="W193" i="3"/>
  <c r="Y193" i="3"/>
  <c r="AA193" i="3"/>
  <c r="AE193" i="3" s="1"/>
  <c r="U194" i="3"/>
  <c r="W194" i="3"/>
  <c r="Y194" i="3"/>
  <c r="AA194" i="3"/>
  <c r="AE194" i="3" s="1"/>
  <c r="U195" i="3"/>
  <c r="W195" i="3"/>
  <c r="Y195" i="3"/>
  <c r="AA195" i="3"/>
  <c r="AE195" i="3" s="1"/>
  <c r="I196" i="3"/>
  <c r="M196" i="3" s="1"/>
  <c r="K196" i="3"/>
  <c r="O196" i="3" s="1"/>
  <c r="Q196" i="3"/>
  <c r="U196" i="3" s="1"/>
  <c r="S196" i="3"/>
  <c r="W196" i="3"/>
  <c r="AA196" i="3"/>
  <c r="U198" i="3"/>
  <c r="W198" i="3"/>
  <c r="Y198" i="3"/>
  <c r="AC198" i="3" s="1"/>
  <c r="AA198" i="3"/>
  <c r="U199" i="3"/>
  <c r="W199" i="3"/>
  <c r="Y199" i="3"/>
  <c r="AC199" i="3" s="1"/>
  <c r="AA199" i="3"/>
  <c r="AE199" i="3" s="1"/>
  <c r="U200" i="3"/>
  <c r="W200" i="3"/>
  <c r="Y200" i="3"/>
  <c r="AC200" i="3" s="1"/>
  <c r="AA200" i="3"/>
  <c r="I201" i="3"/>
  <c r="Y201" i="3" s="1"/>
  <c r="Q201" i="3"/>
  <c r="S201" i="3"/>
  <c r="W201" i="3" s="1"/>
  <c r="U201" i="3"/>
  <c r="AA201" i="3"/>
  <c r="AE201" i="3" s="1"/>
  <c r="U203" i="3"/>
  <c r="W203" i="3"/>
  <c r="Y203" i="3"/>
  <c r="AA203" i="3"/>
  <c r="AE203" i="3" s="1"/>
  <c r="AC203" i="3"/>
  <c r="U204" i="3"/>
  <c r="W204" i="3"/>
  <c r="Y204" i="3"/>
  <c r="AA204" i="3"/>
  <c r="U205" i="3"/>
  <c r="W205" i="3"/>
  <c r="Y205" i="3"/>
  <c r="AC205" i="3" s="1"/>
  <c r="AA205" i="3"/>
  <c r="U206" i="3"/>
  <c r="W206" i="3"/>
  <c r="Y206" i="3"/>
  <c r="AA206" i="3"/>
  <c r="I207" i="3"/>
  <c r="Q207" i="3"/>
  <c r="U207" i="3" s="1"/>
  <c r="S207" i="3"/>
  <c r="AA207" i="3"/>
  <c r="U210" i="3"/>
  <c r="W210" i="3"/>
  <c r="Y210" i="3"/>
  <c r="AA210" i="3"/>
  <c r="AE210" i="3" s="1"/>
  <c r="I211" i="3"/>
  <c r="Q211" i="3"/>
  <c r="U211" i="3" s="1"/>
  <c r="S211" i="3"/>
  <c r="W211" i="3" s="1"/>
  <c r="AA211" i="3"/>
  <c r="U214" i="3"/>
  <c r="W214" i="3"/>
  <c r="Y214" i="3"/>
  <c r="AA214" i="3"/>
  <c r="AE214" i="3" s="1"/>
  <c r="AC214" i="3"/>
  <c r="U215" i="3"/>
  <c r="W215" i="3"/>
  <c r="Y215" i="3"/>
  <c r="AA215" i="3"/>
  <c r="AE215" i="3" s="1"/>
  <c r="AC215" i="3"/>
  <c r="M216" i="3"/>
  <c r="O216" i="3"/>
  <c r="U216" i="3"/>
  <c r="W216" i="3"/>
  <c r="Y216" i="3"/>
  <c r="AA216" i="3"/>
  <c r="AE216" i="3" s="1"/>
  <c r="AC216" i="3"/>
  <c r="U217" i="3"/>
  <c r="W217" i="3"/>
  <c r="Y217" i="3"/>
  <c r="AC217" i="3" s="1"/>
  <c r="AA217" i="3"/>
  <c r="U218" i="3"/>
  <c r="W218" i="3"/>
  <c r="Y218" i="3"/>
  <c r="AC218" i="3" s="1"/>
  <c r="AA218" i="3"/>
  <c r="AE218" i="3" s="1"/>
  <c r="U220" i="3"/>
  <c r="W220" i="3"/>
  <c r="Y220" i="3"/>
  <c r="AA220" i="3"/>
  <c r="M221" i="3"/>
  <c r="O221" i="3"/>
  <c r="U221" i="3"/>
  <c r="W221" i="3"/>
  <c r="Y221" i="3"/>
  <c r="AA221" i="3"/>
  <c r="M222" i="3"/>
  <c r="O222" i="3"/>
  <c r="U222" i="3"/>
  <c r="W222" i="3"/>
  <c r="Y222" i="3"/>
  <c r="AA222" i="3"/>
  <c r="AC222" i="3" s="1"/>
  <c r="M223" i="3"/>
  <c r="O223" i="3"/>
  <c r="U223" i="3"/>
  <c r="W223" i="3"/>
  <c r="Y223" i="3"/>
  <c r="AC223" i="3" s="1"/>
  <c r="AA223" i="3"/>
  <c r="AE223" i="3" s="1"/>
  <c r="M224" i="3"/>
  <c r="O224" i="3"/>
  <c r="U224" i="3"/>
  <c r="W224" i="3"/>
  <c r="Y224" i="3"/>
  <c r="AA224" i="3"/>
  <c r="M225" i="3"/>
  <c r="O225" i="3"/>
  <c r="U225" i="3"/>
  <c r="W225" i="3"/>
  <c r="Y225" i="3"/>
  <c r="AA225" i="3"/>
  <c r="AC225" i="3" s="1"/>
  <c r="M226" i="3"/>
  <c r="O226" i="3"/>
  <c r="U226" i="3"/>
  <c r="W226" i="3"/>
  <c r="Y226" i="3"/>
  <c r="AA226" i="3"/>
  <c r="AE226" i="3" s="1"/>
  <c r="M227" i="3"/>
  <c r="O227" i="3"/>
  <c r="U227" i="3"/>
  <c r="W227" i="3"/>
  <c r="Y227" i="3"/>
  <c r="AA227" i="3"/>
  <c r="U228" i="3"/>
  <c r="W228" i="3"/>
  <c r="Y228" i="3"/>
  <c r="AA228" i="3"/>
  <c r="AC228" i="3"/>
  <c r="AE228" i="3"/>
  <c r="U229" i="3"/>
  <c r="W229" i="3"/>
  <c r="Y229" i="3"/>
  <c r="AA229" i="3"/>
  <c r="U230" i="3"/>
  <c r="W230" i="3"/>
  <c r="Y230" i="3"/>
  <c r="AC230" i="3" s="1"/>
  <c r="AA230" i="3"/>
  <c r="AE230" i="3" s="1"/>
  <c r="U231" i="3"/>
  <c r="W231" i="3"/>
  <c r="Y231" i="3"/>
  <c r="AA231" i="3"/>
  <c r="M232" i="3"/>
  <c r="O232" i="3"/>
  <c r="U232" i="3"/>
  <c r="W232" i="3"/>
  <c r="Y232" i="3"/>
  <c r="AA232" i="3"/>
  <c r="AC232" i="3" s="1"/>
  <c r="M233" i="3"/>
  <c r="O233" i="3"/>
  <c r="U233" i="3"/>
  <c r="W233" i="3"/>
  <c r="Y233" i="3"/>
  <c r="AC233" i="3" s="1"/>
  <c r="AA233" i="3"/>
  <c r="AE233" i="3" s="1"/>
  <c r="I234" i="3"/>
  <c r="Y234" i="3" s="1"/>
  <c r="K234" i="3"/>
  <c r="AA234" i="3" s="1"/>
  <c r="Q234" i="3"/>
  <c r="S234" i="3"/>
  <c r="M236" i="3"/>
  <c r="O236" i="3"/>
  <c r="U236" i="3"/>
  <c r="W236" i="3"/>
  <c r="Y236" i="3"/>
  <c r="AA236" i="3"/>
  <c r="U237" i="3"/>
  <c r="W237" i="3"/>
  <c r="Y237" i="3"/>
  <c r="AC237" i="3" s="1"/>
  <c r="AA237" i="3"/>
  <c r="AE237" i="3" s="1"/>
  <c r="M238" i="3"/>
  <c r="O238" i="3"/>
  <c r="U238" i="3"/>
  <c r="W238" i="3"/>
  <c r="Y238" i="3"/>
  <c r="AA238" i="3"/>
  <c r="AC238" i="3" s="1"/>
  <c r="M240" i="3"/>
  <c r="O240" i="3"/>
  <c r="U240" i="3"/>
  <c r="W240" i="3"/>
  <c r="Y240" i="3"/>
  <c r="AC240" i="3" s="1"/>
  <c r="AA240" i="3"/>
  <c r="AE240" i="3" s="1"/>
  <c r="M241" i="3"/>
  <c r="O241" i="3"/>
  <c r="U241" i="3"/>
  <c r="W241" i="3"/>
  <c r="Y241" i="3"/>
  <c r="AC241" i="3" s="1"/>
  <c r="AA241" i="3"/>
  <c r="M242" i="3"/>
  <c r="O242" i="3"/>
  <c r="U242" i="3"/>
  <c r="W242" i="3"/>
  <c r="Y242" i="3"/>
  <c r="AA242" i="3"/>
  <c r="AC242" i="3" s="1"/>
  <c r="M243" i="3"/>
  <c r="O243" i="3"/>
  <c r="U243" i="3"/>
  <c r="W243" i="3"/>
  <c r="Y243" i="3"/>
  <c r="AA243" i="3"/>
  <c r="AE243" i="3" s="1"/>
  <c r="I244" i="3"/>
  <c r="K244" i="3"/>
  <c r="M244" i="3" s="1"/>
  <c r="Q244" i="3"/>
  <c r="S244" i="3"/>
  <c r="U244" i="3"/>
  <c r="W244" i="3"/>
  <c r="Y244" i="3"/>
  <c r="U245" i="3"/>
  <c r="W245" i="3"/>
  <c r="Y245" i="3"/>
  <c r="AA245" i="3"/>
  <c r="AE245" i="3" s="1"/>
  <c r="U246" i="3"/>
  <c r="W246" i="3"/>
  <c r="Y246" i="3"/>
  <c r="AC246" i="3" s="1"/>
  <c r="AA246" i="3"/>
  <c r="AE246" i="3" s="1"/>
  <c r="U247" i="3"/>
  <c r="W247" i="3"/>
  <c r="Y247" i="3"/>
  <c r="AA247" i="3"/>
  <c r="AE247" i="3" s="1"/>
  <c r="U248" i="3"/>
  <c r="W248" i="3"/>
  <c r="Y248" i="3"/>
  <c r="AC248" i="3" s="1"/>
  <c r="AA248" i="3"/>
  <c r="AE248" i="3" s="1"/>
  <c r="U249" i="3"/>
  <c r="W249" i="3"/>
  <c r="Y249" i="3"/>
  <c r="AA249" i="3"/>
  <c r="AE249" i="3" s="1"/>
  <c r="U250" i="3"/>
  <c r="W250" i="3"/>
  <c r="Y250" i="3"/>
  <c r="AC250" i="3" s="1"/>
  <c r="AA250" i="3"/>
  <c r="U251" i="3"/>
  <c r="W251" i="3"/>
  <c r="Y251" i="3"/>
  <c r="AC251" i="3" s="1"/>
  <c r="AA251" i="3"/>
  <c r="AE251" i="3" s="1"/>
  <c r="M252" i="3"/>
  <c r="O252" i="3"/>
  <c r="U252" i="3"/>
  <c r="W252" i="3"/>
  <c r="Y252" i="3"/>
  <c r="AA252" i="3"/>
  <c r="U253" i="3"/>
  <c r="W253" i="3"/>
  <c r="Y253" i="3"/>
  <c r="AA253" i="3"/>
  <c r="AC253" i="3" s="1"/>
  <c r="U254" i="3"/>
  <c r="W254" i="3"/>
  <c r="Y254" i="3"/>
  <c r="AA254" i="3"/>
  <c r="M255" i="3"/>
  <c r="O255" i="3"/>
  <c r="U255" i="3"/>
  <c r="W255" i="3"/>
  <c r="Y255" i="3"/>
  <c r="AC255" i="3" s="1"/>
  <c r="AA255" i="3"/>
  <c r="AE255" i="3" s="1"/>
  <c r="M256" i="3"/>
  <c r="O256" i="3"/>
  <c r="U256" i="3"/>
  <c r="W256" i="3"/>
  <c r="Y256" i="3"/>
  <c r="AC256" i="3" s="1"/>
  <c r="AA256" i="3"/>
  <c r="AE256" i="3" s="1"/>
  <c r="U257" i="3"/>
  <c r="W257" i="3"/>
  <c r="Y257" i="3"/>
  <c r="AA257" i="3"/>
  <c r="AE257" i="3" s="1"/>
  <c r="AC257" i="3"/>
  <c r="M258" i="3"/>
  <c r="O258" i="3"/>
  <c r="U258" i="3"/>
  <c r="W258" i="3"/>
  <c r="Y258" i="3"/>
  <c r="AC258" i="3" s="1"/>
  <c r="AA258" i="3"/>
  <c r="AE258" i="3"/>
  <c r="M259" i="3"/>
  <c r="O259" i="3"/>
  <c r="U259" i="3"/>
  <c r="W259" i="3"/>
  <c r="Y259" i="3"/>
  <c r="AC259" i="3" s="1"/>
  <c r="AA259" i="3"/>
  <c r="AE259" i="3" s="1"/>
  <c r="M260" i="3"/>
  <c r="O260" i="3"/>
  <c r="U260" i="3"/>
  <c r="W260" i="3"/>
  <c r="Y260" i="3"/>
  <c r="AA260" i="3"/>
  <c r="AE260" i="3" s="1"/>
  <c r="AC260" i="3"/>
  <c r="M261" i="3"/>
  <c r="O261" i="3"/>
  <c r="U261" i="3"/>
  <c r="W261" i="3"/>
  <c r="Y261" i="3"/>
  <c r="AC261" i="3" s="1"/>
  <c r="AA261" i="3"/>
  <c r="AE261" i="3" s="1"/>
  <c r="U262" i="3"/>
  <c r="W262" i="3"/>
  <c r="Y262" i="3"/>
  <c r="AA262" i="3"/>
  <c r="U263" i="3"/>
  <c r="W263" i="3"/>
  <c r="Y263" i="3"/>
  <c r="AA263" i="3"/>
  <c r="AC263" i="3" s="1"/>
  <c r="U264" i="3"/>
  <c r="W264" i="3"/>
  <c r="Y264" i="3"/>
  <c r="AA264" i="3"/>
  <c r="I265" i="3"/>
  <c r="K265" i="3"/>
  <c r="AA265" i="3" s="1"/>
  <c r="Q265" i="3"/>
  <c r="U265" i="3" s="1"/>
  <c r="S265" i="3"/>
  <c r="W265" i="3" s="1"/>
  <c r="M267" i="3"/>
  <c r="O267" i="3"/>
  <c r="U267" i="3"/>
  <c r="W267" i="3"/>
  <c r="Y267" i="3"/>
  <c r="AA267" i="3"/>
  <c r="AE267" i="3" s="1"/>
  <c r="U268" i="3"/>
  <c r="W268" i="3"/>
  <c r="Y268" i="3"/>
  <c r="AC268" i="3" s="1"/>
  <c r="AA268" i="3"/>
  <c r="M269" i="3"/>
  <c r="O269" i="3"/>
  <c r="U269" i="3"/>
  <c r="W269" i="3"/>
  <c r="Y269" i="3"/>
  <c r="AC269" i="3" s="1"/>
  <c r="AA269" i="3"/>
  <c r="AE269" i="3" s="1"/>
  <c r="U270" i="3"/>
  <c r="W270" i="3"/>
  <c r="Y270" i="3"/>
  <c r="AA270" i="3"/>
  <c r="AE270" i="3" s="1"/>
  <c r="M271" i="3"/>
  <c r="O271" i="3"/>
  <c r="U271" i="3"/>
  <c r="W271" i="3"/>
  <c r="Y271" i="3"/>
  <c r="AA271" i="3"/>
  <c r="M272" i="3"/>
  <c r="O272" i="3"/>
  <c r="U272" i="3"/>
  <c r="W272" i="3"/>
  <c r="Y272" i="3"/>
  <c r="AA272" i="3"/>
  <c r="AE272" i="3" s="1"/>
  <c r="U273" i="3"/>
  <c r="W273" i="3"/>
  <c r="Y273" i="3"/>
  <c r="AC273" i="3" s="1"/>
  <c r="AA273" i="3"/>
  <c r="AE273" i="3" s="1"/>
  <c r="M274" i="3"/>
  <c r="O274" i="3"/>
  <c r="U274" i="3"/>
  <c r="W274" i="3"/>
  <c r="Y274" i="3"/>
  <c r="AA274" i="3"/>
  <c r="AE274" i="3" s="1"/>
  <c r="AC274" i="3"/>
  <c r="M275" i="3"/>
  <c r="O275" i="3"/>
  <c r="U275" i="3"/>
  <c r="W275" i="3"/>
  <c r="Y275" i="3"/>
  <c r="AC275" i="3" s="1"/>
  <c r="AA275" i="3"/>
  <c r="AE275" i="3" s="1"/>
  <c r="U276" i="3"/>
  <c r="W276" i="3"/>
  <c r="Y276" i="3"/>
  <c r="AA276" i="3"/>
  <c r="M277" i="3"/>
  <c r="O277" i="3"/>
  <c r="U277" i="3"/>
  <c r="W277" i="3"/>
  <c r="Y277" i="3"/>
  <c r="AC277" i="3" s="1"/>
  <c r="AA277" i="3"/>
  <c r="AE277" i="3" s="1"/>
  <c r="M279" i="3"/>
  <c r="O279" i="3"/>
  <c r="U279" i="3"/>
  <c r="W279" i="3"/>
  <c r="Y279" i="3"/>
  <c r="AA279" i="3"/>
  <c r="AE279" i="3" s="1"/>
  <c r="M280" i="3"/>
  <c r="O280" i="3"/>
  <c r="U280" i="3"/>
  <c r="W280" i="3"/>
  <c r="Y280" i="3"/>
  <c r="AA280" i="3"/>
  <c r="U281" i="3"/>
  <c r="W281" i="3"/>
  <c r="Y281" i="3"/>
  <c r="AC281" i="3" s="1"/>
  <c r="AA281" i="3"/>
  <c r="AE281" i="3"/>
  <c r="M282" i="3"/>
  <c r="O282" i="3"/>
  <c r="U282" i="3"/>
  <c r="W282" i="3"/>
  <c r="Y282" i="3"/>
  <c r="AC282" i="3" s="1"/>
  <c r="AA282" i="3"/>
  <c r="AE282" i="3" s="1"/>
  <c r="M283" i="3"/>
  <c r="O283" i="3"/>
  <c r="U283" i="3"/>
  <c r="W283" i="3"/>
  <c r="Y283" i="3"/>
  <c r="AA283" i="3"/>
  <c r="AC283" i="3"/>
  <c r="M284" i="3"/>
  <c r="O284" i="3"/>
  <c r="U284" i="3"/>
  <c r="W284" i="3"/>
  <c r="Y284" i="3"/>
  <c r="AC284" i="3" s="1"/>
  <c r="AA284" i="3"/>
  <c r="AE284" i="3" s="1"/>
  <c r="M285" i="3"/>
  <c r="O285" i="3"/>
  <c r="U285" i="3"/>
  <c r="W285" i="3"/>
  <c r="Y285" i="3"/>
  <c r="AC285" i="3" s="1"/>
  <c r="AA285" i="3"/>
  <c r="AE285" i="3" s="1"/>
  <c r="I286" i="3"/>
  <c r="M286" i="3" s="1"/>
  <c r="K286" i="3"/>
  <c r="O286" i="3" s="1"/>
  <c r="Q286" i="3"/>
  <c r="W286" i="3" s="1"/>
  <c r="S286" i="3"/>
  <c r="AA286" i="3"/>
  <c r="M287" i="3"/>
  <c r="O287" i="3"/>
  <c r="U287" i="3"/>
  <c r="W287" i="3"/>
  <c r="Y287" i="3"/>
  <c r="AE287" i="3" s="1"/>
  <c r="AA287" i="3"/>
  <c r="U288" i="3"/>
  <c r="W288" i="3"/>
  <c r="Y288" i="3"/>
  <c r="AC288" i="3" s="1"/>
  <c r="AA288" i="3"/>
  <c r="AE288" i="3" s="1"/>
  <c r="U289" i="3"/>
  <c r="W289" i="3"/>
  <c r="Y289" i="3"/>
  <c r="AC289" i="3" s="1"/>
  <c r="AA289" i="3"/>
  <c r="AE289" i="3" s="1"/>
  <c r="U290" i="3"/>
  <c r="W290" i="3"/>
  <c r="Y290" i="3"/>
  <c r="AC290" i="3" s="1"/>
  <c r="AA290" i="3"/>
  <c r="AE290" i="3" s="1"/>
  <c r="U291" i="3"/>
  <c r="W291" i="3"/>
  <c r="Y291" i="3"/>
  <c r="AA291" i="3"/>
  <c r="AE291" i="3" s="1"/>
  <c r="AC291" i="3"/>
  <c r="U292" i="3"/>
  <c r="W292" i="3"/>
  <c r="Y292" i="3"/>
  <c r="AC292" i="3" s="1"/>
  <c r="AA292" i="3"/>
  <c r="AE292" i="3" s="1"/>
  <c r="U293" i="3"/>
  <c r="W293" i="3"/>
  <c r="Y293" i="3"/>
  <c r="AC293" i="3" s="1"/>
  <c r="AA293" i="3"/>
  <c r="U294" i="3"/>
  <c r="W294" i="3"/>
  <c r="Y294" i="3"/>
  <c r="AC294" i="3" s="1"/>
  <c r="AA294" i="3"/>
  <c r="U295" i="3"/>
  <c r="W295" i="3"/>
  <c r="Y295" i="3"/>
  <c r="AC295" i="3" s="1"/>
  <c r="AA295" i="3"/>
  <c r="I296" i="3"/>
  <c r="K296" i="3"/>
  <c r="O296" i="3" s="1"/>
  <c r="Q296" i="3"/>
  <c r="S296" i="3"/>
  <c r="U296" i="3"/>
  <c r="W296" i="3"/>
  <c r="M298" i="3"/>
  <c r="O298" i="3"/>
  <c r="U298" i="3"/>
  <c r="W298" i="3"/>
  <c r="Y298" i="3"/>
  <c r="AA298" i="3"/>
  <c r="AC298" i="3" s="1"/>
  <c r="AE298" i="3"/>
  <c r="U299" i="3"/>
  <c r="W299" i="3"/>
  <c r="Y299" i="3"/>
  <c r="AA299" i="3"/>
  <c r="M300" i="3"/>
  <c r="O300" i="3"/>
  <c r="U300" i="3"/>
  <c r="W300" i="3"/>
  <c r="Y300" i="3"/>
  <c r="AC300" i="3" s="1"/>
  <c r="AA300" i="3"/>
  <c r="AE300" i="3" s="1"/>
  <c r="U301" i="3"/>
  <c r="W301" i="3"/>
  <c r="Y301" i="3"/>
  <c r="AA301" i="3"/>
  <c r="U302" i="3"/>
  <c r="W302" i="3"/>
  <c r="Y302" i="3"/>
  <c r="AC302" i="3" s="1"/>
  <c r="AA302" i="3"/>
  <c r="AE302" i="3" s="1"/>
  <c r="U303" i="3"/>
  <c r="W303" i="3"/>
  <c r="Y303" i="3"/>
  <c r="AC303" i="3" s="1"/>
  <c r="AA303" i="3"/>
  <c r="AE303" i="3" s="1"/>
  <c r="U304" i="3"/>
  <c r="W304" i="3"/>
  <c r="Y304" i="3"/>
  <c r="AA304" i="3"/>
  <c r="AE304" i="3" s="1"/>
  <c r="U305" i="3"/>
  <c r="W305" i="3"/>
  <c r="Y305" i="3"/>
  <c r="AC305" i="3" s="1"/>
  <c r="AA305" i="3"/>
  <c r="AE305" i="3" s="1"/>
  <c r="M306" i="3"/>
  <c r="O306" i="3"/>
  <c r="U306" i="3"/>
  <c r="W306" i="3"/>
  <c r="Y306" i="3"/>
  <c r="AA306" i="3"/>
  <c r="AC306" i="3"/>
  <c r="AE306" i="3"/>
  <c r="M307" i="3"/>
  <c r="O307" i="3"/>
  <c r="U307" i="3"/>
  <c r="W307" i="3"/>
  <c r="Y307" i="3"/>
  <c r="AA307" i="3"/>
  <c r="AC307" i="3"/>
  <c r="AE307" i="3"/>
  <c r="M308" i="3"/>
  <c r="O308" i="3"/>
  <c r="U308" i="3"/>
  <c r="W308" i="3"/>
  <c r="Y308" i="3"/>
  <c r="AC308" i="3" s="1"/>
  <c r="AA308" i="3"/>
  <c r="M309" i="3"/>
  <c r="O309" i="3"/>
  <c r="U309" i="3"/>
  <c r="W309" i="3"/>
  <c r="Y309" i="3"/>
  <c r="AC309" i="3" s="1"/>
  <c r="AA309" i="3"/>
  <c r="AE309" i="3"/>
  <c r="I310" i="3"/>
  <c r="K310" i="3"/>
  <c r="Q310" i="3"/>
  <c r="U310" i="3" s="1"/>
  <c r="S310" i="3"/>
  <c r="W310" i="3" s="1"/>
  <c r="U312" i="3"/>
  <c r="W312" i="3"/>
  <c r="Y312" i="3"/>
  <c r="AC312" i="3" s="1"/>
  <c r="AA312" i="3"/>
  <c r="AE312" i="3" s="1"/>
  <c r="U313" i="3"/>
  <c r="W313" i="3"/>
  <c r="Y313" i="3"/>
  <c r="AC313" i="3" s="1"/>
  <c r="AA313" i="3"/>
  <c r="I314" i="3"/>
  <c r="Y314" i="3" s="1"/>
  <c r="AC314" i="3" s="1"/>
  <c r="Q314" i="3"/>
  <c r="U314" i="3" s="1"/>
  <c r="S314" i="3"/>
  <c r="AA314" i="3"/>
  <c r="M316" i="3"/>
  <c r="O316" i="3"/>
  <c r="U316" i="3"/>
  <c r="W316" i="3"/>
  <c r="Y316" i="3"/>
  <c r="AA316" i="3"/>
  <c r="AE316" i="3" s="1"/>
  <c r="M317" i="3"/>
  <c r="O317" i="3"/>
  <c r="U317" i="3"/>
  <c r="W317" i="3"/>
  <c r="Y317" i="3"/>
  <c r="AA317" i="3"/>
  <c r="AE317" i="3" s="1"/>
  <c r="M318" i="3"/>
  <c r="O318" i="3"/>
  <c r="U318" i="3"/>
  <c r="W318" i="3"/>
  <c r="Y318" i="3"/>
  <c r="AC318" i="3" s="1"/>
  <c r="AA318" i="3"/>
  <c r="U319" i="3"/>
  <c r="W319" i="3"/>
  <c r="Y319" i="3"/>
  <c r="AA319" i="3"/>
  <c r="M320" i="3"/>
  <c r="O320" i="3"/>
  <c r="U320" i="3"/>
  <c r="W320" i="3"/>
  <c r="Y320" i="3"/>
  <c r="AA320" i="3"/>
  <c r="AE320" i="3" s="1"/>
  <c r="M321" i="3"/>
  <c r="O321" i="3"/>
  <c r="U321" i="3"/>
  <c r="W321" i="3"/>
  <c r="Y321" i="3"/>
  <c r="AC321" i="3" s="1"/>
  <c r="AA321" i="3"/>
  <c r="AE321" i="3" s="1"/>
  <c r="M322" i="3"/>
  <c r="O322" i="3"/>
  <c r="U322" i="3"/>
  <c r="W322" i="3"/>
  <c r="Y322" i="3"/>
  <c r="AA322" i="3"/>
  <c r="M323" i="3"/>
  <c r="O323" i="3"/>
  <c r="U323" i="3"/>
  <c r="W323" i="3"/>
  <c r="Y323" i="3"/>
  <c r="AA323" i="3"/>
  <c r="AE323" i="3" s="1"/>
  <c r="U324" i="3"/>
  <c r="W324" i="3"/>
  <c r="Y324" i="3"/>
  <c r="AA324" i="3"/>
  <c r="AE324" i="3" s="1"/>
  <c r="U325" i="3"/>
  <c r="W325" i="3"/>
  <c r="Y325" i="3"/>
  <c r="AA325" i="3"/>
  <c r="AE325" i="3"/>
  <c r="U326" i="3"/>
  <c r="W326" i="3"/>
  <c r="Y326" i="3"/>
  <c r="AA326" i="3"/>
  <c r="AE326" i="3"/>
  <c r="M327" i="3"/>
  <c r="O327" i="3"/>
  <c r="U327" i="3"/>
  <c r="W327" i="3"/>
  <c r="Y327" i="3"/>
  <c r="AA327" i="3"/>
  <c r="AC327" i="3" s="1"/>
  <c r="U328" i="3"/>
  <c r="W328" i="3"/>
  <c r="Y328" i="3"/>
  <c r="AA328" i="3"/>
  <c r="AC328" i="3" s="1"/>
  <c r="U329" i="3"/>
  <c r="W329" i="3"/>
  <c r="Y329" i="3"/>
  <c r="AC329" i="3" s="1"/>
  <c r="AA329" i="3"/>
  <c r="U330" i="3"/>
  <c r="W330" i="3"/>
  <c r="Y330" i="3"/>
  <c r="AA330" i="3"/>
  <c r="AE330" i="3" s="1"/>
  <c r="U331" i="3"/>
  <c r="W331" i="3"/>
  <c r="Y331" i="3"/>
  <c r="AA331" i="3"/>
  <c r="AE331" i="3" s="1"/>
  <c r="M332" i="3"/>
  <c r="O332" i="3"/>
  <c r="U332" i="3"/>
  <c r="W332" i="3"/>
  <c r="Y332" i="3"/>
  <c r="AC332" i="3" s="1"/>
  <c r="AA332" i="3"/>
  <c r="AE332" i="3" s="1"/>
  <c r="U333" i="3"/>
  <c r="W333" i="3"/>
  <c r="Y333" i="3"/>
  <c r="AA333" i="3"/>
  <c r="U334" i="3"/>
  <c r="W334" i="3"/>
  <c r="Y334" i="3"/>
  <c r="AC334" i="3" s="1"/>
  <c r="AA334" i="3"/>
  <c r="AE334" i="3" s="1"/>
  <c r="I335" i="3"/>
  <c r="M335" i="3" s="1"/>
  <c r="K335" i="3"/>
  <c r="AA335" i="3" s="1"/>
  <c r="Q335" i="3"/>
  <c r="S335" i="3"/>
  <c r="W335" i="3" s="1"/>
  <c r="U337" i="3"/>
  <c r="W337" i="3"/>
  <c r="Y337" i="3"/>
  <c r="AA337" i="3"/>
  <c r="U338" i="3"/>
  <c r="W338" i="3"/>
  <c r="Y338" i="3"/>
  <c r="AA338" i="3"/>
  <c r="AE338" i="3" s="1"/>
  <c r="U339" i="3"/>
  <c r="W339" i="3"/>
  <c r="Y339" i="3"/>
  <c r="AA339" i="3"/>
  <c r="U340" i="3"/>
  <c r="W340" i="3"/>
  <c r="Y340" i="3"/>
  <c r="AA340" i="3"/>
  <c r="AE340" i="3" s="1"/>
  <c r="AC340" i="3"/>
  <c r="U341" i="3"/>
  <c r="W341" i="3"/>
  <c r="Y341" i="3"/>
  <c r="AA341" i="3"/>
  <c r="AE341" i="3" s="1"/>
  <c r="U342" i="3"/>
  <c r="W342" i="3"/>
  <c r="Y342" i="3"/>
  <c r="AC342" i="3" s="1"/>
  <c r="AA342" i="3"/>
  <c r="AE342" i="3" s="1"/>
  <c r="U343" i="3"/>
  <c r="W343" i="3"/>
  <c r="Y343" i="3"/>
  <c r="AA343" i="3"/>
  <c r="I344" i="3"/>
  <c r="Y344" i="3" s="1"/>
  <c r="Q344" i="3"/>
  <c r="S344" i="3"/>
  <c r="AA344" i="3" s="1"/>
  <c r="M345" i="3"/>
  <c r="O345" i="3"/>
  <c r="U345" i="3"/>
  <c r="W345" i="3"/>
  <c r="Y345" i="3"/>
  <c r="AA345" i="3"/>
  <c r="U346" i="3"/>
  <c r="W346" i="3"/>
  <c r="Y346" i="3"/>
  <c r="AC346" i="3" s="1"/>
  <c r="AA346" i="3"/>
  <c r="U348" i="3"/>
  <c r="W348" i="3"/>
  <c r="Y348" i="3"/>
  <c r="AC348" i="3" s="1"/>
  <c r="AA348" i="3"/>
  <c r="U349" i="3"/>
  <c r="W349" i="3"/>
  <c r="Y349" i="3"/>
  <c r="AA349" i="3"/>
  <c r="AC349" i="3"/>
  <c r="U350" i="3"/>
  <c r="W350" i="3"/>
  <c r="Y350" i="3"/>
  <c r="AC350" i="3" s="1"/>
  <c r="AA350" i="3"/>
  <c r="I351" i="3"/>
  <c r="Y351" i="3" s="1"/>
  <c r="Q351" i="3"/>
  <c r="U351" i="3" s="1"/>
  <c r="S351" i="3"/>
  <c r="AA351" i="3" s="1"/>
  <c r="AE351" i="3" s="1"/>
  <c r="W351" i="3"/>
  <c r="U353" i="3"/>
  <c r="W353" i="3"/>
  <c r="Y353" i="3"/>
  <c r="AA353" i="3"/>
  <c r="AE353" i="3"/>
  <c r="M354" i="3"/>
  <c r="O354" i="3"/>
  <c r="U354" i="3"/>
  <c r="W354" i="3"/>
  <c r="Y354" i="3"/>
  <c r="AA354" i="3"/>
  <c r="AC354" i="3" s="1"/>
  <c r="U355" i="3"/>
  <c r="W355" i="3"/>
  <c r="Y355" i="3"/>
  <c r="AA355" i="3"/>
  <c r="AE355" i="3"/>
  <c r="U356" i="3"/>
  <c r="W356" i="3"/>
  <c r="Y356" i="3"/>
  <c r="AC356" i="3" s="1"/>
  <c r="AA356" i="3"/>
  <c r="AE356" i="3" s="1"/>
  <c r="M357" i="3"/>
  <c r="O357" i="3"/>
  <c r="U357" i="3"/>
  <c r="W357" i="3"/>
  <c r="Y357" i="3"/>
  <c r="AA357" i="3"/>
  <c r="AE357" i="3" s="1"/>
  <c r="U358" i="3"/>
  <c r="W358" i="3"/>
  <c r="Y358" i="3"/>
  <c r="AC358" i="3" s="1"/>
  <c r="AA358" i="3"/>
  <c r="U359" i="3"/>
  <c r="W359" i="3"/>
  <c r="Y359" i="3"/>
  <c r="AA359" i="3"/>
  <c r="AE359" i="3" s="1"/>
  <c r="M360" i="3"/>
  <c r="O360" i="3"/>
  <c r="U360" i="3"/>
  <c r="W360" i="3"/>
  <c r="Y360" i="3"/>
  <c r="AC360" i="3" s="1"/>
  <c r="AA360" i="3"/>
  <c r="AE360" i="3" s="1"/>
  <c r="M361" i="3"/>
  <c r="O361" i="3"/>
  <c r="U361" i="3"/>
  <c r="W361" i="3"/>
  <c r="Y361" i="3"/>
  <c r="AC361" i="3" s="1"/>
  <c r="AA361" i="3"/>
  <c r="AE361" i="3" s="1"/>
  <c r="U362" i="3"/>
  <c r="W362" i="3"/>
  <c r="Y362" i="3"/>
  <c r="AA362" i="3"/>
  <c r="AE362" i="3" s="1"/>
  <c r="U363" i="3"/>
  <c r="W363" i="3"/>
  <c r="Y363" i="3"/>
  <c r="AA363" i="3"/>
  <c r="AE363" i="3" s="1"/>
  <c r="U364" i="3"/>
  <c r="W364" i="3"/>
  <c r="Y364" i="3"/>
  <c r="AA364" i="3"/>
  <c r="AE364" i="3" s="1"/>
  <c r="M365" i="3"/>
  <c r="O365" i="3"/>
  <c r="U365" i="3"/>
  <c r="W365" i="3"/>
  <c r="Y365" i="3"/>
  <c r="AC365" i="3" s="1"/>
  <c r="AA365" i="3"/>
  <c r="AE365" i="3"/>
  <c r="U366" i="3"/>
  <c r="W366" i="3"/>
  <c r="Y366" i="3"/>
  <c r="AA366" i="3"/>
  <c r="AE366" i="3" s="1"/>
  <c r="M367" i="3"/>
  <c r="O367" i="3"/>
  <c r="U367" i="3"/>
  <c r="W367" i="3"/>
  <c r="Y367" i="3"/>
  <c r="AC367" i="3" s="1"/>
  <c r="AA367" i="3"/>
  <c r="AE367" i="3" s="1"/>
  <c r="M368" i="3"/>
  <c r="O368" i="3"/>
  <c r="U368" i="3"/>
  <c r="W368" i="3"/>
  <c r="Y368" i="3"/>
  <c r="AA368" i="3"/>
  <c r="I369" i="3"/>
  <c r="Y369" i="3" s="1"/>
  <c r="K369" i="3"/>
  <c r="AA369" i="3" s="1"/>
  <c r="AE369" i="3" s="1"/>
  <c r="O369" i="3"/>
  <c r="Q369" i="3"/>
  <c r="S369" i="3"/>
  <c r="W369" i="3" s="1"/>
  <c r="U371" i="3"/>
  <c r="W371" i="3"/>
  <c r="Y371" i="3"/>
  <c r="AA371" i="3"/>
  <c r="AC371" i="3" s="1"/>
  <c r="U372" i="3"/>
  <c r="W372" i="3"/>
  <c r="Y372" i="3"/>
  <c r="AA372" i="3"/>
  <c r="AE372" i="3" s="1"/>
  <c r="U373" i="3"/>
  <c r="W373" i="3"/>
  <c r="Y373" i="3"/>
  <c r="AC373" i="3" s="1"/>
  <c r="AA373" i="3"/>
  <c r="AE373" i="3" s="1"/>
  <c r="U374" i="3"/>
  <c r="W374" i="3"/>
  <c r="Y374" i="3"/>
  <c r="AE374" i="3" s="1"/>
  <c r="AA374" i="3"/>
  <c r="U375" i="3"/>
  <c r="W375" i="3"/>
  <c r="Y375" i="3"/>
  <c r="AC375" i="3" s="1"/>
  <c r="AA375" i="3"/>
  <c r="U376" i="3"/>
  <c r="W376" i="3"/>
  <c r="Y376" i="3"/>
  <c r="AE376" i="3" s="1"/>
  <c r="AA376" i="3"/>
  <c r="U377" i="3"/>
  <c r="W377" i="3"/>
  <c r="Y377" i="3"/>
  <c r="AA377" i="3"/>
  <c r="AE377" i="3" s="1"/>
  <c r="I378" i="3"/>
  <c r="Q378" i="3"/>
  <c r="U378" i="3" s="1"/>
  <c r="S378" i="3"/>
  <c r="M380" i="3"/>
  <c r="O380" i="3"/>
  <c r="U380" i="3"/>
  <c r="W380" i="3"/>
  <c r="Y380" i="3"/>
  <c r="AA380" i="3"/>
  <c r="M381" i="3"/>
  <c r="O381" i="3"/>
  <c r="U381" i="3"/>
  <c r="W381" i="3"/>
  <c r="Y381" i="3"/>
  <c r="AC381" i="3" s="1"/>
  <c r="AA381" i="3"/>
  <c r="M382" i="3"/>
  <c r="O382" i="3"/>
  <c r="U382" i="3"/>
  <c r="W382" i="3"/>
  <c r="Y382" i="3"/>
  <c r="AA382" i="3"/>
  <c r="AE382" i="3" s="1"/>
  <c r="AC382" i="3"/>
  <c r="U383" i="3"/>
  <c r="W383" i="3"/>
  <c r="Y383" i="3"/>
  <c r="AC383" i="3" s="1"/>
  <c r="AA383" i="3"/>
  <c r="AE383" i="3" s="1"/>
  <c r="U384" i="3"/>
  <c r="W384" i="3"/>
  <c r="Y384" i="3"/>
  <c r="AC384" i="3" s="1"/>
  <c r="AA384" i="3"/>
  <c r="AE384" i="3" s="1"/>
  <c r="U385" i="3"/>
  <c r="W385" i="3"/>
  <c r="Y385" i="3"/>
  <c r="AA385" i="3"/>
  <c r="AE385" i="3" s="1"/>
  <c r="AC385" i="3"/>
  <c r="U386" i="3"/>
  <c r="W386" i="3"/>
  <c r="Y386" i="3"/>
  <c r="AC386" i="3" s="1"/>
  <c r="AA386" i="3"/>
  <c r="U387" i="3"/>
  <c r="W387" i="3"/>
  <c r="Y387" i="3"/>
  <c r="AA387" i="3"/>
  <c r="AC387" i="3"/>
  <c r="AE387" i="3"/>
  <c r="U388" i="3"/>
  <c r="W388" i="3"/>
  <c r="Y388" i="3"/>
  <c r="AC388" i="3" s="1"/>
  <c r="AA388" i="3"/>
  <c r="AE388" i="3" s="1"/>
  <c r="M389" i="3"/>
  <c r="O389" i="3"/>
  <c r="U389" i="3"/>
  <c r="W389" i="3"/>
  <c r="Y389" i="3"/>
  <c r="AA389" i="3"/>
  <c r="AE389" i="3" s="1"/>
  <c r="I390" i="3"/>
  <c r="M390" i="3" s="1"/>
  <c r="K390" i="3"/>
  <c r="Q390" i="3"/>
  <c r="U390" i="3" s="1"/>
  <c r="S390" i="3"/>
  <c r="AA390" i="3"/>
  <c r="M391" i="3"/>
  <c r="O391" i="3"/>
  <c r="U391" i="3"/>
  <c r="W391" i="3"/>
  <c r="Y391" i="3"/>
  <c r="AA391" i="3"/>
  <c r="AE391" i="3" s="1"/>
  <c r="U392" i="3"/>
  <c r="W392" i="3"/>
  <c r="Y392" i="3"/>
  <c r="AA392" i="3"/>
  <c r="AC392" i="3" s="1"/>
  <c r="U393" i="3"/>
  <c r="W393" i="3"/>
  <c r="Y393" i="3"/>
  <c r="AC393" i="3" s="1"/>
  <c r="AA393" i="3"/>
  <c r="AE393" i="3" s="1"/>
  <c r="U394" i="3"/>
  <c r="W394" i="3"/>
  <c r="Y394" i="3"/>
  <c r="AA394" i="3"/>
  <c r="AC394" i="3" s="1"/>
  <c r="S395" i="3"/>
  <c r="U400" i="3"/>
  <c r="W400" i="3"/>
  <c r="Y400" i="3"/>
  <c r="AC400" i="3" s="1"/>
  <c r="AA400" i="3"/>
  <c r="AE400" i="3" s="1"/>
  <c r="U401" i="3"/>
  <c r="W401" i="3"/>
  <c r="Y401" i="3"/>
  <c r="AA401" i="3"/>
  <c r="AE401" i="3" s="1"/>
  <c r="U402" i="3"/>
  <c r="W402" i="3"/>
  <c r="Y402" i="3"/>
  <c r="AC402" i="3" s="1"/>
  <c r="AA402" i="3"/>
  <c r="AE402" i="3" s="1"/>
  <c r="I403" i="3"/>
  <c r="Y403" i="3" s="1"/>
  <c r="AC403" i="3" s="1"/>
  <c r="Q403" i="3"/>
  <c r="U403" i="3" s="1"/>
  <c r="S403" i="3"/>
  <c r="W403" i="3" s="1"/>
  <c r="AA403" i="3"/>
  <c r="U407" i="3"/>
  <c r="W407" i="3"/>
  <c r="Y407" i="3"/>
  <c r="AA407" i="3"/>
  <c r="AE407" i="3" s="1"/>
  <c r="U408" i="3"/>
  <c r="W408" i="3"/>
  <c r="Y408" i="3"/>
  <c r="AC408" i="3" s="1"/>
  <c r="AA408" i="3"/>
  <c r="AE408" i="3" s="1"/>
  <c r="U409" i="3"/>
  <c r="W409" i="3"/>
  <c r="Y409" i="3"/>
  <c r="AC409" i="3" s="1"/>
  <c r="AA409" i="3"/>
  <c r="AE409" i="3" s="1"/>
  <c r="U410" i="3"/>
  <c r="W410" i="3"/>
  <c r="Y410" i="3"/>
  <c r="AA410" i="3"/>
  <c r="AE410" i="3" s="1"/>
  <c r="M411" i="3"/>
  <c r="O411" i="3"/>
  <c r="U411" i="3"/>
  <c r="W411" i="3"/>
  <c r="Y411" i="3"/>
  <c r="AA411" i="3"/>
  <c r="AC411" i="3" s="1"/>
  <c r="I412" i="3"/>
  <c r="K412" i="3"/>
  <c r="O412" i="3" s="1"/>
  <c r="Q412" i="3"/>
  <c r="S412" i="3"/>
  <c r="W412" i="3" s="1"/>
  <c r="U413" i="3"/>
  <c r="W413" i="3"/>
  <c r="Y413" i="3"/>
  <c r="AC413" i="3" s="1"/>
  <c r="AA413" i="3"/>
  <c r="AE413" i="3" s="1"/>
  <c r="U414" i="3"/>
  <c r="W414" i="3"/>
  <c r="Y414" i="3"/>
  <c r="AC414" i="3" s="1"/>
  <c r="AA414" i="3"/>
  <c r="AE414" i="3" s="1"/>
  <c r="U415" i="3"/>
  <c r="W415" i="3"/>
  <c r="Y415" i="3"/>
  <c r="AA415" i="3"/>
  <c r="AC415" i="3" s="1"/>
  <c r="I416" i="3"/>
  <c r="M416" i="3" s="1"/>
  <c r="K416" i="3"/>
  <c r="O416" i="3" s="1"/>
  <c r="Q416" i="3"/>
  <c r="K417" i="3"/>
  <c r="N2" i="2"/>
  <c r="N3" i="2"/>
  <c r="N4" i="2"/>
  <c r="N5" i="2"/>
  <c r="N6" i="2"/>
  <c r="N7" i="2"/>
  <c r="N8" i="2"/>
  <c r="N9" i="2"/>
  <c r="N10" i="2"/>
  <c r="N12" i="2"/>
  <c r="N13" i="2"/>
  <c r="D14" i="2"/>
  <c r="D30" i="2" s="1"/>
  <c r="F14" i="2"/>
  <c r="H14" i="2"/>
  <c r="J14" i="2"/>
  <c r="L14" i="2"/>
  <c r="N16" i="2"/>
  <c r="N17" i="2"/>
  <c r="D18" i="2"/>
  <c r="F18" i="2"/>
  <c r="H18" i="2"/>
  <c r="H30" i="2" s="1"/>
  <c r="J18" i="2"/>
  <c r="J30" i="2" s="1"/>
  <c r="L18" i="2"/>
  <c r="N18" i="2" s="1"/>
  <c r="N19" i="2"/>
  <c r="N21" i="2"/>
  <c r="D22" i="2"/>
  <c r="F22" i="2"/>
  <c r="H22" i="2"/>
  <c r="J22" i="2"/>
  <c r="L22" i="2"/>
  <c r="N22" i="2"/>
  <c r="N23" i="2"/>
  <c r="N24" i="2"/>
  <c r="N25" i="2"/>
  <c r="N27" i="2"/>
  <c r="D28" i="2"/>
  <c r="F28" i="2"/>
  <c r="H28" i="2"/>
  <c r="J28" i="2"/>
  <c r="L28" i="2"/>
  <c r="N29" i="2"/>
  <c r="F30" i="2"/>
  <c r="AC372" i="3" l="1"/>
  <c r="AC320" i="3"/>
  <c r="M265" i="3"/>
  <c r="AC186" i="3"/>
  <c r="AC126" i="3"/>
  <c r="U412" i="3"/>
  <c r="AC410" i="3"/>
  <c r="AC407" i="3"/>
  <c r="AC401" i="3"/>
  <c r="AC389" i="3"/>
  <c r="AC353" i="3"/>
  <c r="AC304" i="3"/>
  <c r="AC301" i="3"/>
  <c r="Y286" i="3"/>
  <c r="AC286" i="3" s="1"/>
  <c r="AE283" i="3"/>
  <c r="AC279" i="3"/>
  <c r="AC171" i="3"/>
  <c r="AE168" i="3"/>
  <c r="AE150" i="3"/>
  <c r="AC114" i="3"/>
  <c r="AC58" i="3"/>
  <c r="AC21" i="3"/>
  <c r="AC9" i="3"/>
  <c r="AC377" i="3"/>
  <c r="AC374" i="3"/>
  <c r="AE368" i="3"/>
  <c r="AC345" i="3"/>
  <c r="AC326" i="3"/>
  <c r="U286" i="3"/>
  <c r="AC138" i="3"/>
  <c r="Y112" i="3"/>
  <c r="AC90" i="3"/>
  <c r="AC37" i="3"/>
  <c r="Y378" i="3"/>
  <c r="AC362" i="3"/>
  <c r="AC272" i="3"/>
  <c r="AC220" i="3"/>
  <c r="S416" i="3"/>
  <c r="AA416" i="3" s="1"/>
  <c r="M412" i="3"/>
  <c r="AE371" i="3"/>
  <c r="AC357" i="3"/>
  <c r="AE293" i="3"/>
  <c r="AC267" i="3"/>
  <c r="AC249" i="3"/>
  <c r="AE205" i="3"/>
  <c r="AC158" i="3"/>
  <c r="K119" i="3"/>
  <c r="AC105" i="3"/>
  <c r="AC95" i="3"/>
  <c r="AC83" i="3"/>
  <c r="AC60" i="3"/>
  <c r="AC52" i="3"/>
  <c r="AC40" i="3"/>
  <c r="Y22" i="3"/>
  <c r="AC270" i="3"/>
  <c r="U416" i="3"/>
  <c r="AE411" i="3"/>
  <c r="AC366" i="3"/>
  <c r="AE207" i="3"/>
  <c r="AE140" i="3"/>
  <c r="AC109" i="3"/>
  <c r="AC247" i="3"/>
  <c r="AC226" i="3"/>
  <c r="AC154" i="3"/>
  <c r="AC380" i="3"/>
  <c r="AC376" i="3"/>
  <c r="AC323" i="3"/>
  <c r="AC317" i="3"/>
  <c r="AE314" i="3"/>
  <c r="AC287" i="3"/>
  <c r="AE263" i="3"/>
  <c r="AE253" i="3"/>
  <c r="W207" i="3"/>
  <c r="AC113" i="3"/>
  <c r="AC111" i="3"/>
  <c r="AC77" i="3"/>
  <c r="AC67" i="3"/>
  <c r="AC50" i="3"/>
  <c r="AE48" i="3"/>
  <c r="AE41" i="3"/>
  <c r="AC20" i="3"/>
  <c r="AC210" i="3"/>
  <c r="M93" i="3"/>
  <c r="AC49" i="3"/>
  <c r="Y390" i="3"/>
  <c r="AC390" i="3" s="1"/>
  <c r="AE386" i="3"/>
  <c r="AE295" i="3"/>
  <c r="AE198" i="3"/>
  <c r="AE137" i="3"/>
  <c r="U135" i="3"/>
  <c r="AC128" i="3"/>
  <c r="AE93" i="3"/>
  <c r="AC194" i="3"/>
  <c r="AC148" i="3"/>
  <c r="AE415" i="3"/>
  <c r="W390" i="3"/>
  <c r="U335" i="3"/>
  <c r="AC330" i="3"/>
  <c r="AC325" i="3"/>
  <c r="AC243" i="3"/>
  <c r="AC204" i="3"/>
  <c r="AC166" i="3"/>
  <c r="AC125" i="3"/>
  <c r="Y46" i="3"/>
  <c r="AE46" i="3" s="1"/>
  <c r="AE24" i="3"/>
  <c r="O22" i="3"/>
  <c r="AC316" i="3"/>
  <c r="AE358" i="3"/>
  <c r="U344" i="3"/>
  <c r="AC338" i="3"/>
  <c r="Y265" i="3"/>
  <c r="AC265" i="3" s="1"/>
  <c r="AE241" i="3"/>
  <c r="AC234" i="3"/>
  <c r="AC201" i="3"/>
  <c r="AC142" i="3"/>
  <c r="W112" i="3"/>
  <c r="AE97" i="3"/>
  <c r="Y93" i="3"/>
  <c r="AC391" i="3"/>
  <c r="AE286" i="3"/>
  <c r="K395" i="3"/>
  <c r="AA395" i="3" s="1"/>
  <c r="AC344" i="3"/>
  <c r="AC245" i="3"/>
  <c r="Y211" i="3"/>
  <c r="AC211" i="3" s="1"/>
  <c r="Y207" i="3"/>
  <c r="AE200" i="3"/>
  <c r="AE159" i="3"/>
  <c r="AC157" i="3"/>
  <c r="AE139" i="3"/>
  <c r="AE134" i="3"/>
  <c r="AC99" i="3"/>
  <c r="AE27" i="3"/>
  <c r="AC324" i="3"/>
  <c r="AE299" i="3"/>
  <c r="AC110" i="3"/>
  <c r="I395" i="3"/>
  <c r="O390" i="3"/>
  <c r="W378" i="3"/>
  <c r="AE375" i="3"/>
  <c r="AE343" i="3"/>
  <c r="AE329" i="3"/>
  <c r="AE318" i="3"/>
  <c r="AE313" i="3"/>
  <c r="AE308" i="3"/>
  <c r="AC299" i="3"/>
  <c r="AE294" i="3"/>
  <c r="AE268" i="3"/>
  <c r="AE250" i="3"/>
  <c r="AC206" i="3"/>
  <c r="AE165" i="3"/>
  <c r="Y155" i="3"/>
  <c r="AC155" i="3" s="1"/>
  <c r="AE144" i="3"/>
  <c r="AE136" i="3"/>
  <c r="AE120" i="3"/>
  <c r="AE117" i="3"/>
  <c r="AA112" i="3"/>
  <c r="AE112" i="3" s="1"/>
  <c r="AE86" i="3"/>
  <c r="AC56" i="3"/>
  <c r="AC45" i="3"/>
  <c r="AC38" i="3"/>
  <c r="AC19" i="3"/>
  <c r="AE17" i="3"/>
  <c r="AE13" i="3"/>
  <c r="AE7" i="3"/>
  <c r="AE403" i="3"/>
  <c r="AA412" i="3"/>
  <c r="S404" i="3"/>
  <c r="AE381" i="3"/>
  <c r="AC368" i="3"/>
  <c r="AE349" i="3"/>
  <c r="AC343" i="3"/>
  <c r="M296" i="3"/>
  <c r="Y296" i="3"/>
  <c r="AC191" i="3"/>
  <c r="AC183" i="3"/>
  <c r="AC129" i="3"/>
  <c r="AE129" i="3"/>
  <c r="AC96" i="3"/>
  <c r="AE96" i="3"/>
  <c r="Q119" i="3"/>
  <c r="U61" i="3"/>
  <c r="W61" i="3"/>
  <c r="Y61" i="3"/>
  <c r="AC61" i="3" s="1"/>
  <c r="Y412" i="3"/>
  <c r="Q404" i="3"/>
  <c r="Q395" i="3"/>
  <c r="Y395" i="3" s="1"/>
  <c r="AC355" i="3"/>
  <c r="AC168" i="3"/>
  <c r="AC74" i="3"/>
  <c r="AE74" i="3"/>
  <c r="I404" i="3"/>
  <c r="O395" i="3"/>
  <c r="AC364" i="3"/>
  <c r="AC337" i="3"/>
  <c r="AE337" i="3"/>
  <c r="AC271" i="3"/>
  <c r="AE271" i="3"/>
  <c r="AC131" i="3"/>
  <c r="AE131" i="3"/>
  <c r="AC123" i="3"/>
  <c r="AC92" i="3"/>
  <c r="AE92" i="3"/>
  <c r="AC44" i="3"/>
  <c r="M395" i="3"/>
  <c r="AC322" i="3"/>
  <c r="AE322" i="3"/>
  <c r="AC280" i="3"/>
  <c r="AE280" i="3"/>
  <c r="U234" i="3"/>
  <c r="W234" i="3"/>
  <c r="AC227" i="3"/>
  <c r="AE227" i="3"/>
  <c r="AC221" i="3"/>
  <c r="AE221" i="3"/>
  <c r="AC193" i="3"/>
  <c r="AC98" i="3"/>
  <c r="AE98" i="3"/>
  <c r="AC85" i="3"/>
  <c r="AE85" i="3"/>
  <c r="AC35" i="3"/>
  <c r="AE35" i="3"/>
  <c r="AC359" i="3"/>
  <c r="AE234" i="3"/>
  <c r="AC170" i="3"/>
  <c r="AC133" i="3"/>
  <c r="AE133" i="3"/>
  <c r="Y119" i="3"/>
  <c r="AC107" i="3"/>
  <c r="AC339" i="3"/>
  <c r="AE339" i="3"/>
  <c r="AC333" i="3"/>
  <c r="AE333" i="3"/>
  <c r="AC229" i="3"/>
  <c r="AE229" i="3"/>
  <c r="AC70" i="3"/>
  <c r="AE70" i="3"/>
  <c r="AC62" i="3"/>
  <c r="AE62" i="3"/>
  <c r="AC54" i="3"/>
  <c r="AE54" i="3"/>
  <c r="AC18" i="3"/>
  <c r="AC8" i="3"/>
  <c r="AE394" i="3"/>
  <c r="AE392" i="3"/>
  <c r="AA378" i="3"/>
  <c r="AE378" i="3" s="1"/>
  <c r="AC363" i="3"/>
  <c r="AC351" i="3"/>
  <c r="AC331" i="3"/>
  <c r="AC195" i="3"/>
  <c r="AC187" i="3"/>
  <c r="AC160" i="3"/>
  <c r="AC147" i="3"/>
  <c r="AE147" i="3"/>
  <c r="W100" i="3"/>
  <c r="S119" i="3"/>
  <c r="AA100" i="3"/>
  <c r="AE100" i="3" s="1"/>
  <c r="Y416" i="3"/>
  <c r="U369" i="3"/>
  <c r="O310" i="3"/>
  <c r="AE301" i="3"/>
  <c r="AE265" i="3"/>
  <c r="AC231" i="3"/>
  <c r="AE231" i="3"/>
  <c r="U100" i="3"/>
  <c r="W416" i="3"/>
  <c r="AE380" i="3"/>
  <c r="AE344" i="3"/>
  <c r="M310" i="3"/>
  <c r="Y310" i="3"/>
  <c r="AC262" i="3"/>
  <c r="AE262" i="3"/>
  <c r="AC252" i="3"/>
  <c r="AE252" i="3"/>
  <c r="AC207" i="3"/>
  <c r="M135" i="3"/>
  <c r="O135" i="3"/>
  <c r="Y135" i="3"/>
  <c r="AC135" i="3" s="1"/>
  <c r="I164" i="3"/>
  <c r="AC115" i="3"/>
  <c r="AC93" i="3"/>
  <c r="AC10" i="3"/>
  <c r="AE346" i="3"/>
  <c r="AC341" i="3"/>
  <c r="O335" i="3"/>
  <c r="AC276" i="3"/>
  <c r="AE276" i="3"/>
  <c r="AC236" i="3"/>
  <c r="AE236" i="3"/>
  <c r="AC224" i="3"/>
  <c r="AE224" i="3"/>
  <c r="AC189" i="3"/>
  <c r="AC181" i="3"/>
  <c r="AC162" i="3"/>
  <c r="AC369" i="3"/>
  <c r="AE327" i="3"/>
  <c r="AC319" i="3"/>
  <c r="AE319" i="3"/>
  <c r="AC264" i="3"/>
  <c r="AE264" i="3"/>
  <c r="AC254" i="3"/>
  <c r="AE254" i="3"/>
  <c r="AC165" i="3"/>
  <c r="M369" i="3"/>
  <c r="AA310" i="3"/>
  <c r="AA296" i="3"/>
  <c r="AE296" i="3" s="1"/>
  <c r="AA244" i="3"/>
  <c r="O234" i="3"/>
  <c r="AE232" i="3"/>
  <c r="AE225" i="3"/>
  <c r="AE222" i="3"/>
  <c r="Y196" i="3"/>
  <c r="AC196" i="3" s="1"/>
  <c r="M112" i="3"/>
  <c r="W93" i="3"/>
  <c r="AE90" i="3"/>
  <c r="AE88" i="3"/>
  <c r="AE83" i="3"/>
  <c r="AE67" i="3"/>
  <c r="AE65" i="3"/>
  <c r="AE63" i="3"/>
  <c r="U54" i="3"/>
  <c r="M46" i="3"/>
  <c r="U35" i="3"/>
  <c r="M234" i="3"/>
  <c r="AE108" i="3"/>
  <c r="AE56" i="3"/>
  <c r="AE52" i="3"/>
  <c r="AE42" i="3"/>
  <c r="AE33" i="3"/>
  <c r="AE31" i="3"/>
  <c r="AE29" i="3"/>
  <c r="AE19" i="3"/>
  <c r="AE16" i="3"/>
  <c r="AE350" i="3"/>
  <c r="AE348" i="3"/>
  <c r="AE345" i="3"/>
  <c r="W344" i="3"/>
  <c r="AE354" i="3"/>
  <c r="AE328" i="3"/>
  <c r="Y335" i="3"/>
  <c r="AC335" i="3" s="1"/>
  <c r="O265" i="3"/>
  <c r="AE220" i="3"/>
  <c r="AE217" i="3"/>
  <c r="O93" i="3"/>
  <c r="AE91" i="3"/>
  <c r="AE84" i="3"/>
  <c r="AA72" i="3"/>
  <c r="AE69" i="3"/>
  <c r="W314" i="3"/>
  <c r="O244" i="3"/>
  <c r="AE242" i="3"/>
  <c r="AE238" i="3"/>
  <c r="AE206" i="3"/>
  <c r="AE204" i="3"/>
  <c r="L30" i="2"/>
  <c r="N28" i="2"/>
  <c r="N14" i="2"/>
  <c r="N30" i="2"/>
  <c r="M100" i="1"/>
  <c r="K100" i="1"/>
  <c r="I100" i="1"/>
  <c r="G100" i="1"/>
  <c r="M99" i="1"/>
  <c r="K99" i="1"/>
  <c r="I99" i="1"/>
  <c r="G99" i="1"/>
  <c r="M98" i="1"/>
  <c r="K98" i="1"/>
  <c r="M97" i="1"/>
  <c r="K97" i="1"/>
  <c r="I97" i="1"/>
  <c r="G97" i="1"/>
  <c r="M96" i="1"/>
  <c r="K96" i="1"/>
  <c r="M94" i="1"/>
  <c r="K94" i="1"/>
  <c r="M92" i="1"/>
  <c r="K92" i="1"/>
  <c r="I92" i="1"/>
  <c r="G92" i="1"/>
  <c r="M91" i="1"/>
  <c r="K91" i="1"/>
  <c r="I91" i="1"/>
  <c r="G91" i="1"/>
  <c r="M90" i="1"/>
  <c r="K90" i="1"/>
  <c r="I90" i="1"/>
  <c r="G90" i="1"/>
  <c r="M89" i="1"/>
  <c r="K89" i="1"/>
  <c r="M88" i="1"/>
  <c r="K88" i="1"/>
  <c r="M87" i="1"/>
  <c r="K87" i="1"/>
  <c r="M86" i="1"/>
  <c r="K86" i="1"/>
  <c r="M85" i="1"/>
  <c r="K85" i="1"/>
  <c r="I85" i="1"/>
  <c r="G85" i="1"/>
  <c r="M84" i="1"/>
  <c r="K84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5" i="1"/>
  <c r="K75" i="1"/>
  <c r="M74" i="1"/>
  <c r="K74" i="1"/>
  <c r="M73" i="1"/>
  <c r="K73" i="1"/>
  <c r="M72" i="1"/>
  <c r="K72" i="1"/>
  <c r="M71" i="1"/>
  <c r="K71" i="1"/>
  <c r="M68" i="1"/>
  <c r="K68" i="1"/>
  <c r="I68" i="1"/>
  <c r="G68" i="1"/>
  <c r="M67" i="1"/>
  <c r="K67" i="1"/>
  <c r="M62" i="1"/>
  <c r="K62" i="1"/>
  <c r="I62" i="1"/>
  <c r="G62" i="1"/>
  <c r="M61" i="1"/>
  <c r="K61" i="1"/>
  <c r="I61" i="1"/>
  <c r="G61" i="1"/>
  <c r="M60" i="1"/>
  <c r="K60" i="1"/>
  <c r="M58" i="1"/>
  <c r="K58" i="1"/>
  <c r="I58" i="1"/>
  <c r="G58" i="1"/>
  <c r="M57" i="1"/>
  <c r="K57" i="1"/>
  <c r="I57" i="1"/>
  <c r="G57" i="1"/>
  <c r="M56" i="1"/>
  <c r="K56" i="1"/>
  <c r="M55" i="1"/>
  <c r="K55" i="1"/>
  <c r="M54" i="1"/>
  <c r="K54" i="1"/>
  <c r="M53" i="1"/>
  <c r="K53" i="1"/>
  <c r="M52" i="1"/>
  <c r="K52" i="1"/>
  <c r="M51" i="1"/>
  <c r="K51" i="1"/>
  <c r="M50" i="1"/>
  <c r="K50" i="1"/>
  <c r="M48" i="1"/>
  <c r="K48" i="1"/>
  <c r="I48" i="1"/>
  <c r="G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5" i="1"/>
  <c r="K35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2" i="1"/>
  <c r="K22" i="1"/>
  <c r="I22" i="1"/>
  <c r="G22" i="1"/>
  <c r="M21" i="1"/>
  <c r="K21" i="1"/>
  <c r="I21" i="1"/>
  <c r="G21" i="1"/>
  <c r="M20" i="1"/>
  <c r="K20" i="1"/>
  <c r="M19" i="1"/>
  <c r="K19" i="1"/>
  <c r="M18" i="1"/>
  <c r="K18" i="1"/>
  <c r="M16" i="1"/>
  <c r="K16" i="1"/>
  <c r="I16" i="1"/>
  <c r="G16" i="1"/>
  <c r="M15" i="1"/>
  <c r="K15" i="1"/>
  <c r="M13" i="1"/>
  <c r="K13" i="1"/>
  <c r="I13" i="1"/>
  <c r="G13" i="1"/>
  <c r="M12" i="1"/>
  <c r="K12" i="1"/>
  <c r="M11" i="1"/>
  <c r="K11" i="1"/>
  <c r="M10" i="1"/>
  <c r="K10" i="1"/>
  <c r="M9" i="1"/>
  <c r="K9" i="1"/>
  <c r="M8" i="1"/>
  <c r="K8" i="1"/>
  <c r="M7" i="1"/>
  <c r="K7" i="1"/>
  <c r="M6" i="1"/>
  <c r="K6" i="1"/>
  <c r="AE310" i="3" l="1"/>
  <c r="AE155" i="3"/>
  <c r="O119" i="3"/>
  <c r="K164" i="3"/>
  <c r="K208" i="3" s="1"/>
  <c r="K212" i="3" s="1"/>
  <c r="AC22" i="3"/>
  <c r="AE22" i="3"/>
  <c r="AC112" i="3"/>
  <c r="M119" i="3"/>
  <c r="AC46" i="3"/>
  <c r="AE390" i="3"/>
  <c r="AA119" i="3"/>
  <c r="AE119" i="3" s="1"/>
  <c r="AE211" i="3"/>
  <c r="AE412" i="3"/>
  <c r="AC395" i="3"/>
  <c r="AE395" i="3"/>
  <c r="AE135" i="3"/>
  <c r="Q164" i="3"/>
  <c r="U119" i="3"/>
  <c r="AE61" i="3"/>
  <c r="AC310" i="3"/>
  <c r="AC100" i="3"/>
  <c r="Y404" i="3"/>
  <c r="AC404" i="3" s="1"/>
  <c r="I417" i="3"/>
  <c r="W404" i="3"/>
  <c r="S417" i="3"/>
  <c r="AA404" i="3"/>
  <c r="AC416" i="3"/>
  <c r="AE416" i="3"/>
  <c r="AC72" i="3"/>
  <c r="AE72" i="3"/>
  <c r="AE196" i="3"/>
  <c r="AE244" i="3"/>
  <c r="AC244" i="3"/>
  <c r="I208" i="3"/>
  <c r="Y164" i="3"/>
  <c r="S164" i="3"/>
  <c r="W119" i="3"/>
  <c r="AE335" i="3"/>
  <c r="W395" i="3"/>
  <c r="U395" i="3"/>
  <c r="K396" i="3"/>
  <c r="Q417" i="3"/>
  <c r="U417" i="3" s="1"/>
  <c r="U404" i="3"/>
  <c r="AC296" i="3"/>
  <c r="AC412" i="3"/>
  <c r="AC378" i="3"/>
  <c r="AC119" i="3" l="1"/>
  <c r="O164" i="3"/>
  <c r="M164" i="3"/>
  <c r="K418" i="3"/>
  <c r="Y417" i="3"/>
  <c r="M417" i="3"/>
  <c r="O417" i="3"/>
  <c r="U164" i="3"/>
  <c r="Q208" i="3"/>
  <c r="M208" i="3"/>
  <c r="I212" i="3"/>
  <c r="O208" i="3"/>
  <c r="AE404" i="3"/>
  <c r="W164" i="3"/>
  <c r="S208" i="3"/>
  <c r="AA164" i="3"/>
  <c r="AE164" i="3" s="1"/>
  <c r="W417" i="3"/>
  <c r="AA417" i="3"/>
  <c r="AE417" i="3" l="1"/>
  <c r="U208" i="3"/>
  <c r="Q212" i="3"/>
  <c r="AC417" i="3"/>
  <c r="Y212" i="3"/>
  <c r="M212" i="3"/>
  <c r="I396" i="3"/>
  <c r="O212" i="3"/>
  <c r="W208" i="3"/>
  <c r="S212" i="3"/>
  <c r="AA208" i="3"/>
  <c r="AC164" i="3"/>
  <c r="Y208" i="3"/>
  <c r="AC208" i="3" l="1"/>
  <c r="W212" i="3"/>
  <c r="S396" i="3"/>
  <c r="AA212" i="3"/>
  <c r="AE212" i="3" s="1"/>
  <c r="M396" i="3"/>
  <c r="I418" i="3"/>
  <c r="O396" i="3"/>
  <c r="AC212" i="3"/>
  <c r="AE208" i="3"/>
  <c r="U212" i="3"/>
  <c r="Q396" i="3"/>
  <c r="Y396" i="3" s="1"/>
  <c r="M418" i="3" l="1"/>
  <c r="O418" i="3"/>
  <c r="U396" i="3"/>
  <c r="Q418" i="3"/>
  <c r="W396" i="3"/>
  <c r="S418" i="3"/>
  <c r="AA396" i="3"/>
  <c r="AE396" i="3" s="1"/>
  <c r="U418" i="3" l="1"/>
  <c r="W418" i="3"/>
  <c r="AA418" i="3"/>
  <c r="AE418" i="3" s="1"/>
  <c r="Y418" i="3"/>
  <c r="AC418" i="3" s="1"/>
  <c r="AC396" i="3"/>
</calcChain>
</file>

<file path=xl/sharedStrings.xml><?xml version="1.0" encoding="utf-8"?>
<sst xmlns="http://schemas.openxmlformats.org/spreadsheetml/2006/main" count="570" uniqueCount="561">
  <si>
    <t>Jul 31, 22</t>
  </si>
  <si>
    <t>Jul 31, 21</t>
  </si>
  <si>
    <t>$ Change</t>
  </si>
  <si>
    <t>% Change</t>
  </si>
  <si>
    <t>ASSETS</t>
  </si>
  <si>
    <t>Current Assets</t>
  </si>
  <si>
    <t>Checking/Savings</t>
  </si>
  <si>
    <t>1011 · M&amp;T Bank - Checking</t>
  </si>
  <si>
    <t>1013 · M&amp;T Capital Campaign</t>
  </si>
  <si>
    <t>1014 · M&amp;T - Savings Account</t>
  </si>
  <si>
    <t>1015 · BB&amp;T - Savings Acc</t>
  </si>
  <si>
    <t>1017 · M&amp;T - Shamokin Capital Campaign</t>
  </si>
  <si>
    <t>1018 · First National Bank</t>
  </si>
  <si>
    <t>1040 · Petty Cash</t>
  </si>
  <si>
    <t>Total Checking/Savings</t>
  </si>
  <si>
    <t>Accounts Receivable</t>
  </si>
  <si>
    <t>1110 · Accounts Receivable</t>
  </si>
  <si>
    <t>Total Accounts Receivable</t>
  </si>
  <si>
    <t>Other Current Assets</t>
  </si>
  <si>
    <t>Account for Credit Transfer</t>
  </si>
  <si>
    <t>1450 · Prepaid Expenses</t>
  </si>
  <si>
    <t>1460 · Security Deposits</t>
  </si>
  <si>
    <t>Total Other Current Assets</t>
  </si>
  <si>
    <t>Total Current Assets</t>
  </si>
  <si>
    <t>Fixed Assets</t>
  </si>
  <si>
    <t>1600 · Property, Plant &amp; Equipment</t>
  </si>
  <si>
    <t>1664 · Toyota RAV4 Hybrid 2019-2</t>
  </si>
  <si>
    <t>1663 · Toyota RAV4 Hybrid 2019</t>
  </si>
  <si>
    <t>1611 · Equipment/Supplies - CLR</t>
  </si>
  <si>
    <t>1609 · Shamokin Shelter</t>
  </si>
  <si>
    <t>1609.10 · Shamokin Equipment &amp; Fixtures</t>
  </si>
  <si>
    <t>1609.11 · Furniture &amp; Fixtures - Shamokin</t>
  </si>
  <si>
    <t>1610 · Land</t>
  </si>
  <si>
    <t>1620 · Buildings</t>
  </si>
  <si>
    <t>1630 · Building Improvements</t>
  </si>
  <si>
    <t>1631 · Building Improvements-Sheary</t>
  </si>
  <si>
    <t>1635 · Architect Fees</t>
  </si>
  <si>
    <t>1639 · Furniture &amp; Fixtures Union</t>
  </si>
  <si>
    <t>1640 · Furniture &amp; Fixtures</t>
  </si>
  <si>
    <t>1641 · Furniture &amp; Fixtures-Sheary</t>
  </si>
  <si>
    <t>1650 · Equipment</t>
  </si>
  <si>
    <t>1651 · Equipment-Development</t>
  </si>
  <si>
    <t>1652 · Equipment-Verizon Grant</t>
  </si>
  <si>
    <t>1653 · Equipment-VOCA</t>
  </si>
  <si>
    <t>1654 · Equipment-Other</t>
  </si>
  <si>
    <t>1655 · Equipment-ARRA</t>
  </si>
  <si>
    <t>1656 · Equipment-Shelter Appliances</t>
  </si>
  <si>
    <t>1661 · Vehicle-Subaru</t>
  </si>
  <si>
    <t>1600 · Property, Plant &amp; Equipment - Other</t>
  </si>
  <si>
    <t>Total 1600 · Property, Plant &amp; Equipment</t>
  </si>
  <si>
    <t>1700 · Accumulated Depreciation</t>
  </si>
  <si>
    <t>1721 · Accumulated Deprec - CLR</t>
  </si>
  <si>
    <t>1720 · Accumulated Deprec - Shamokin</t>
  </si>
  <si>
    <t>1725 · Accum Deprec - Building</t>
  </si>
  <si>
    <t>1735 · Accum Deprec - Building Improve</t>
  </si>
  <si>
    <t>1745 · Accum Deprec - Furn &amp; Fix</t>
  </si>
  <si>
    <t>1750 · Accum Depr Equipment</t>
  </si>
  <si>
    <t>1755 · Accum Deprec - Vehicles</t>
  </si>
  <si>
    <t>Total 1700 · Accumulated Depreciation</t>
  </si>
  <si>
    <t>Total Fixed Assets</t>
  </si>
  <si>
    <t>Other Assets</t>
  </si>
  <si>
    <t>1500 · Vanguard Brokerage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</si>
  <si>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</si>
  <si>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</si>
  <si>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</si>
  <si>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</si>
  <si>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</si>
  <si>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</si>
  <si>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</si>
  <si>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</si>
  <si>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Other Current Liabilities</t>
  </si>
  <si>
    <t>2100 · Payroll Liabilities</t>
  </si>
  <si>
    <t>2183 · Transitions Gives Back</t>
  </si>
  <si>
    <t>2110 · Federal Withholding Tax</t>
  </si>
  <si>
    <t>2120 · Social Security Withholding Tax</t>
  </si>
  <si>
    <t>2130 · Medicare Withholding Tax</t>
  </si>
  <si>
    <t>2135 · PA State Withholding Tax</t>
  </si>
  <si>
    <t>2140 · PA Unemployment Withholding</t>
  </si>
  <si>
    <t>2150 · Local Services Tax Withheld</t>
  </si>
  <si>
    <t>2160 · Local Tax Withheld</t>
  </si>
  <si>
    <t>2166 · Accident</t>
  </si>
  <si>
    <t>2167 · Life Insurance</t>
  </si>
  <si>
    <t>2180 · Medical Insurance Withheld</t>
  </si>
  <si>
    <t>2185 · United Way Campaign</t>
  </si>
  <si>
    <t>2191 · SIMPLE IRA Withholding</t>
  </si>
  <si>
    <t>2100 · Payroll Liabilities - Other</t>
  </si>
  <si>
    <t>Total 2100 · Payroll Liabilities</t>
  </si>
  <si>
    <t>2220 · Accrued compensation</t>
  </si>
  <si>
    <t>2225 · Accrued Social Security</t>
  </si>
  <si>
    <t>2226 · Accrued Medicare</t>
  </si>
  <si>
    <t>2227 · Accrued Retirement Contribution</t>
  </si>
  <si>
    <t>Total Other Current Liabilities</t>
  </si>
  <si>
    <t>Total Current Liabilities</t>
  </si>
  <si>
    <t>Total Liabilities</t>
  </si>
  <si>
    <t>Equity</t>
  </si>
  <si>
    <t>3010 · Unrestrict (retained earnings)</t>
  </si>
  <si>
    <t>3100 · Temporarily restrict net asset</t>
  </si>
  <si>
    <t>3120 · Temp restricted net assets</t>
  </si>
  <si>
    <t>Total 3100 · Temporarily restrict net asset</t>
  </si>
  <si>
    <t>Net Income</t>
  </si>
  <si>
    <t>Total Equity</t>
  </si>
  <si>
    <t>TOTAL LIABILITIES &amp; EQUITY</t>
  </si>
  <si>
    <t>Total July AR as of 08/15/2022 is $558,024.49</t>
  </si>
  <si>
    <t>Partial payment of $2,730.00 received 08/02/22</t>
  </si>
  <si>
    <t>Payments received between 08/02 and 08/15/22</t>
  </si>
  <si>
    <t>TOTAL</t>
  </si>
  <si>
    <t>YWCA of Greater Harrisburg</t>
  </si>
  <si>
    <t>Total PCCD.</t>
  </si>
  <si>
    <t>VOCA 20-23</t>
  </si>
  <si>
    <t>PCCD.</t>
  </si>
  <si>
    <t>Susquehanna University.</t>
  </si>
  <si>
    <t>STOP-Union County</t>
  </si>
  <si>
    <t>STOP-Snyder County</t>
  </si>
  <si>
    <t>Total PCAR DOH</t>
  </si>
  <si>
    <t>PHHS</t>
  </si>
  <si>
    <t>PCAR DOH</t>
  </si>
  <si>
    <t>PCAR-DPW-SASP</t>
  </si>
  <si>
    <t>Total PCAR-DPW</t>
  </si>
  <si>
    <t>Title XX</t>
  </si>
  <si>
    <t>Act 44</t>
  </si>
  <si>
    <t>PCAR-DPW</t>
  </si>
  <si>
    <t>Total PCADV</t>
  </si>
  <si>
    <t xml:space="preserve">PCADV </t>
  </si>
  <si>
    <t>Allstate Foundation</t>
  </si>
  <si>
    <t>PCADV</t>
  </si>
  <si>
    <t>HUD CoC RRH Program</t>
  </si>
  <si>
    <t>PCADV RRH</t>
  </si>
  <si>
    <t>PCADV Home4Good</t>
  </si>
  <si>
    <t>HUD PSH Schuylkill</t>
  </si>
  <si>
    <t>Lycoming CoC PSH</t>
  </si>
  <si>
    <t>PCADV FVPSA ARP</t>
  </si>
  <si>
    <t>PCAR - Union RSCCA</t>
  </si>
  <si>
    <t>PCAR-SA FVPSA ARP</t>
  </si>
  <si>
    <t>PCADV Mobile ARP</t>
  </si>
  <si>
    <t>&gt; 90</t>
  </si>
  <si>
    <t>61 - 90</t>
  </si>
  <si>
    <t>31 - 60</t>
  </si>
  <si>
    <t>1 - 30</t>
  </si>
  <si>
    <t>Current</t>
  </si>
  <si>
    <t>Total Fundraising/Contributions for July 2022 was $4,118.81</t>
  </si>
  <si>
    <t>Net Other Income</t>
  </si>
  <si>
    <t>Total Other Expense</t>
  </si>
  <si>
    <t>9930 · Program admin allocations</t>
  </si>
  <si>
    <t>9920 · Additions to Reserves</t>
  </si>
  <si>
    <t>9910 · Payments to affiliates</t>
  </si>
  <si>
    <t>Total 9800 · Fixed asset purchases</t>
  </si>
  <si>
    <t>9800 · Fixed asset purchases - Other</t>
  </si>
  <si>
    <t>9840 · Capital purchases - vehicles</t>
  </si>
  <si>
    <t>9830 · Capital purchases - equipment</t>
  </si>
  <si>
    <t>9820 · Capital purchases - building</t>
  </si>
  <si>
    <t>9810 · Capital purchases - land</t>
  </si>
  <si>
    <t>9800 · Fixed asset purchases</t>
  </si>
  <si>
    <t>Other Expense</t>
  </si>
  <si>
    <t>Total Other Income</t>
  </si>
  <si>
    <t>Total 6800 · Unrealized gain (loss)</t>
  </si>
  <si>
    <t>6800 · Unrealized gain (loss) - Other</t>
  </si>
  <si>
    <t>6820 · Unrealized gain(loss) - other</t>
  </si>
  <si>
    <t>6810 · Unrealized gain(loss) - investm</t>
  </si>
  <si>
    <t>6800 · Unrealized gain (loss)</t>
  </si>
  <si>
    <t>Other Income</t>
  </si>
  <si>
    <t>Other Income/Expense</t>
  </si>
  <si>
    <t>Net Ordinary Income</t>
  </si>
  <si>
    <t>Total Expense</t>
  </si>
  <si>
    <t>9700 · Loss on disposition of assets</t>
  </si>
  <si>
    <t>8915 · Development Expenses</t>
  </si>
  <si>
    <t>8910 · Capital Campaign Expenses</t>
  </si>
  <si>
    <t>8900 · Fundraising Expenses</t>
  </si>
  <si>
    <t>Total 8700 · Passthrough Expenses</t>
  </si>
  <si>
    <t>8700 · Passthrough Expenses - Other</t>
  </si>
  <si>
    <t>8750 · ARRA STOP Snyder Pass Thru</t>
  </si>
  <si>
    <t>8740 · Passthrough Expenses-DCSI</t>
  </si>
  <si>
    <t>8730 · Misc. Passthrough</t>
  </si>
  <si>
    <t>8725 · STOP Snyder Pass Thru 2010-2012</t>
  </si>
  <si>
    <t>8720 · Passthrough Expenses Snyder</t>
  </si>
  <si>
    <t>8710 · Passthrough Expenses STOP Union</t>
  </si>
  <si>
    <t>8726 · STOP Snyder County</t>
  </si>
  <si>
    <t>8701 · STOP Union County</t>
  </si>
  <si>
    <t>8760 · STOP Meeting Expenses</t>
  </si>
  <si>
    <t>8700 · Passthrough Expenses</t>
  </si>
  <si>
    <t>Total 8600 · Business expenses</t>
  </si>
  <si>
    <t>8600 · Business expenses - Other</t>
  </si>
  <si>
    <t>8670 · Organizational (corp) expenses</t>
  </si>
  <si>
    <t>8660 · Fines, penalties, judgements</t>
  </si>
  <si>
    <t>8650 · Taxes - other</t>
  </si>
  <si>
    <t>8630 · UBITaxes</t>
  </si>
  <si>
    <t>8620 · Sales taxes</t>
  </si>
  <si>
    <t>8610 · Uncollectible Pledges &amp; Account</t>
  </si>
  <si>
    <t>8600 · Business expenses</t>
  </si>
  <si>
    <t>Total 8500 · Misc expenses</t>
  </si>
  <si>
    <t>8500 · Misc expenses - Other</t>
  </si>
  <si>
    <t>8590 · Other expenses</t>
  </si>
  <si>
    <t>8580 · Contingency provisions</t>
  </si>
  <si>
    <t>8570 · Clearance Checks</t>
  </si>
  <si>
    <t>8565 · Volunteer Expenses</t>
  </si>
  <si>
    <t>8560 · Outside computer services</t>
  </si>
  <si>
    <t>8550 · Capital Campaign Expenses</t>
  </si>
  <si>
    <t>8520 · Fees and Licenses</t>
  </si>
  <si>
    <t>8515 · Credit Card Fees</t>
  </si>
  <si>
    <t>8514 · Interest LOC (Capital Campaign)</t>
  </si>
  <si>
    <t>8513 · Interest Expense-Subaru</t>
  </si>
  <si>
    <t>8512 · Bank Service &amp; Finance Charge</t>
  </si>
  <si>
    <t>8511 · Interest Expense-Van</t>
  </si>
  <si>
    <t>8510 · Interest expense - LOC</t>
  </si>
  <si>
    <t>8505 · Indirect Expense Allocations</t>
  </si>
  <si>
    <t>8599 · Uncategorized Expense</t>
  </si>
  <si>
    <t>8500 · Misc expenses</t>
  </si>
  <si>
    <t>Total 8400 · Depreciation &amp; amortization exp</t>
  </si>
  <si>
    <t>8400 · Depreciation &amp; amortization exp - Other</t>
  </si>
  <si>
    <t>8460 · Deprec &amp; amort - not allowable</t>
  </si>
  <si>
    <t>8450 · Deprec &amp; amort - allowable</t>
  </si>
  <si>
    <t>8400 · Depreciation &amp; amortization exp</t>
  </si>
  <si>
    <t>8201 · NON-Relocation Services</t>
  </si>
  <si>
    <t>8200 · PCADV Relocation</t>
  </si>
  <si>
    <t>Total 7800 · Other personnel expenses</t>
  </si>
  <si>
    <t>7800 · Other personnel expenses - Other</t>
  </si>
  <si>
    <t>7890 · Donated other service - nonGAAP</t>
  </si>
  <si>
    <t>7880 · Donated pro services - GAAP</t>
  </si>
  <si>
    <t>7850 · Temporary help - contract</t>
  </si>
  <si>
    <t>7830 · Legal fees</t>
  </si>
  <si>
    <t>7820 · Audit fees</t>
  </si>
  <si>
    <t>7810 · Fundraising fees</t>
  </si>
  <si>
    <t>7800 · Other personnel expenses</t>
  </si>
  <si>
    <t>Total 7700 · Program Expenses-occupancy</t>
  </si>
  <si>
    <t>7700 · Program Expenses-occupancy - Other</t>
  </si>
  <si>
    <t>7780 · Donated facilities - GAAP</t>
  </si>
  <si>
    <t>7765 · Depreciation Expense</t>
  </si>
  <si>
    <t>7750 · Mortgage interest</t>
  </si>
  <si>
    <t>7740 · Personal property taxes</t>
  </si>
  <si>
    <t>7730 · Real estate taxes</t>
  </si>
  <si>
    <t>7725 · Utilities-Parsonage</t>
  </si>
  <si>
    <t>7720 · Utilities</t>
  </si>
  <si>
    <t>7717 · ESG Financial Assistance</t>
  </si>
  <si>
    <t>7716 · ESG Rental Assistance</t>
  </si>
  <si>
    <t>7715 · Rent Market St. Office</t>
  </si>
  <si>
    <t>7713 · CoC Financial Assistance</t>
  </si>
  <si>
    <t>7712 · CoC Rental Assistance</t>
  </si>
  <si>
    <t>7710 · Rent</t>
  </si>
  <si>
    <t>7711 · Safe Homes/Hotels/Motels</t>
  </si>
  <si>
    <t>7718 · ESG Homeless Prevention</t>
  </si>
  <si>
    <t>7714 · PCADV HUD RRH</t>
  </si>
  <si>
    <t>7117 · PSH Rental Assistance</t>
  </si>
  <si>
    <t>7119 · PSH Utilities</t>
  </si>
  <si>
    <t>7700 · Program Expenses-occupancy</t>
  </si>
  <si>
    <t>Total 7400 · Training and Outreach</t>
  </si>
  <si>
    <t>7400 · Training and Outreach - Other</t>
  </si>
  <si>
    <t>7401 · Human Trafficking Training</t>
  </si>
  <si>
    <t>7400 · Training and Outreach</t>
  </si>
  <si>
    <t>Total 7300 · Travel &amp; meetings expenses</t>
  </si>
  <si>
    <t>7300 · Travel &amp; meetings expenses - Other</t>
  </si>
  <si>
    <t>7345 · STOP Training</t>
  </si>
  <si>
    <t>7340 · Staff development</t>
  </si>
  <si>
    <t>7320 · Conference,convention,meeting</t>
  </si>
  <si>
    <t>7314 · Gas for Van</t>
  </si>
  <si>
    <t>7313 · Gas for legal car</t>
  </si>
  <si>
    <t>7312 · Van Travel</t>
  </si>
  <si>
    <t>7311 · Travel-meals,lodging</t>
  </si>
  <si>
    <t>7310 · Travel-Mileage</t>
  </si>
  <si>
    <t>7346 · Gas Cards</t>
  </si>
  <si>
    <t>7346.1 · Gift Cards for Allstate Grant</t>
  </si>
  <si>
    <t>7309 · Travel</t>
  </si>
  <si>
    <t>7300 · Travel &amp; meetings expenses</t>
  </si>
  <si>
    <t>Total 7200 · Program Expenses-Other</t>
  </si>
  <si>
    <t>7200 · Program Expenses-Other - Other</t>
  </si>
  <si>
    <t>7290 · Fire Expenses</t>
  </si>
  <si>
    <t>7280 · Vehicle lease</t>
  </si>
  <si>
    <t>7279 · Cleaning &amp; Janitorial - Parson</t>
  </si>
  <si>
    <t>7278 · Cleaning &amp; Janitorial - 5th St</t>
  </si>
  <si>
    <t>7276 · Repairs &amp; Maintenance-SP Parson</t>
  </si>
  <si>
    <t>7275 · Repairs &amp; Maintenance-Parsonage</t>
  </si>
  <si>
    <t>7271 · Repairs &amp; Maintenance-Shamokin</t>
  </si>
  <si>
    <t>7270 · Repairs and Maintenance</t>
  </si>
  <si>
    <t>Total 7260 · Professional fees</t>
  </si>
  <si>
    <t>7260 · Professional fees - Other</t>
  </si>
  <si>
    <t>7260.5 · Other Professional Service</t>
  </si>
  <si>
    <t>7260.4 · Contracted Therapist</t>
  </si>
  <si>
    <t>7260.3 · Housekeeping/Cleaning</t>
  </si>
  <si>
    <t>7260.2 · IT/Networking Expenses</t>
  </si>
  <si>
    <t>7260.1 · Attorney Fees</t>
  </si>
  <si>
    <t>7260.7 · Professional Accounting Service</t>
  </si>
  <si>
    <t>7260 · Professional fees</t>
  </si>
  <si>
    <t>7250 · Membership dues - organization</t>
  </si>
  <si>
    <t>7245 · After School Program - DHCC</t>
  </si>
  <si>
    <t>7240 · Insurance -General</t>
  </si>
  <si>
    <t>7235 · Audit Fees</t>
  </si>
  <si>
    <t>7230 · Attorney Fees - STOP</t>
  </si>
  <si>
    <t>7225 · Administrative Fees-Americorp</t>
  </si>
  <si>
    <t>7220 · Administrative Fees-Grants</t>
  </si>
  <si>
    <t>7215 · Outreach Expenses</t>
  </si>
  <si>
    <t>7210 · Advertising expenses</t>
  </si>
  <si>
    <t>7291 · Fire Expenses - Contents</t>
  </si>
  <si>
    <t>7283 · Equipment</t>
  </si>
  <si>
    <t>7200 · Program Expenses-Other</t>
  </si>
  <si>
    <t>Total 7100 · Program Services</t>
  </si>
  <si>
    <t>7100 · Program Services - Other</t>
  </si>
  <si>
    <t>7190 · Printing and Publications</t>
  </si>
  <si>
    <t>7185 · Video Production</t>
  </si>
  <si>
    <t>7180 · Books, subscriptions, reference</t>
  </si>
  <si>
    <t>7170 · Printing &amp; copying</t>
  </si>
  <si>
    <t>7162 · Equipment Maintenance</t>
  </si>
  <si>
    <t>7160 · Equip rental</t>
  </si>
  <si>
    <t>7150 · Mailing services</t>
  </si>
  <si>
    <t>7140 · Postage, shipping, delivery</t>
  </si>
  <si>
    <t>7130 · Telephone &amp; telecommunications</t>
  </si>
  <si>
    <t>7120 · Donated materials &amp; supplies</t>
  </si>
  <si>
    <t>7118 · Supplies - In Kind</t>
  </si>
  <si>
    <t>7116 · Food-Shelter residents</t>
  </si>
  <si>
    <t>7115 · Gift Cards</t>
  </si>
  <si>
    <t>7114 · Supplies-Housekeeping</t>
  </si>
  <si>
    <t>7112 · Supplies-Program</t>
  </si>
  <si>
    <t>7111 · Supplies - Outreach</t>
  </si>
  <si>
    <t>7110 · Supplies-Office</t>
  </si>
  <si>
    <t>7171 · Dependent Care</t>
  </si>
  <si>
    <t>7172 · Client Vehicle Repairs</t>
  </si>
  <si>
    <t>Total 7109 · Supplies</t>
  </si>
  <si>
    <t>7109 · Supplies - Other</t>
  </si>
  <si>
    <t>7109.1 · Minor Supply Equipment Purchase</t>
  </si>
  <si>
    <t>7109.2 · Client Program Purchases</t>
  </si>
  <si>
    <t>7109.3 · Outreach Expenses</t>
  </si>
  <si>
    <t>7109 · Supplies</t>
  </si>
  <si>
    <t>7108 · Financial Assistance</t>
  </si>
  <si>
    <t>7113 · Trash Removal</t>
  </si>
  <si>
    <t>7107 · Match Savings Expense</t>
  </si>
  <si>
    <t>7100 · Program Services</t>
  </si>
  <si>
    <t>Total 7010 · Employee Benefits</t>
  </si>
  <si>
    <t>7010 · Employee Benefits - Other</t>
  </si>
  <si>
    <t>7022 · Employee Assistance Program</t>
  </si>
  <si>
    <t>7021 · Accrued Vacation Retirement</t>
  </si>
  <si>
    <t>7020 · Vacation Medicare</t>
  </si>
  <si>
    <t>7019 · Vacation Social Security Tax</t>
  </si>
  <si>
    <t>7018 · Accrued Employee Benefits</t>
  </si>
  <si>
    <t>7017 · Unemployment Comp</t>
  </si>
  <si>
    <t>7016 · Workers Compensation</t>
  </si>
  <si>
    <t>7015 · Disability Insurance</t>
  </si>
  <si>
    <t>7014 · Employee Health Insurance</t>
  </si>
  <si>
    <t>7013 · Pension plan contributions</t>
  </si>
  <si>
    <t>7012 · Medicare</t>
  </si>
  <si>
    <t>7011 · Social Security Tax</t>
  </si>
  <si>
    <t>7023 · Dental Insurance</t>
  </si>
  <si>
    <t>7010 · Employee Benefits</t>
  </si>
  <si>
    <t>7000 · Payroll Expenses</t>
  </si>
  <si>
    <t>6999 · Uncategorized Expenses</t>
  </si>
  <si>
    <t>6560 · Salaries and Wages</t>
  </si>
  <si>
    <t>66900 · Reconciliation Discrepancies</t>
  </si>
  <si>
    <t>7105 · Internship</t>
  </si>
  <si>
    <t>Expense</t>
  </si>
  <si>
    <t>Gross Profit</t>
  </si>
  <si>
    <t>Total COGS</t>
  </si>
  <si>
    <t>50000 · Cost of Goods Sold</t>
  </si>
  <si>
    <t>Cost of Goods Sold</t>
  </si>
  <si>
    <t>Total Income</t>
  </si>
  <si>
    <t>Total 6900 · Assets released fr restrictions</t>
  </si>
  <si>
    <t>6900 · Assets released fr restrictions - Other</t>
  </si>
  <si>
    <t>6930 · Time restriction satisfaction</t>
  </si>
  <si>
    <t>6920 · LB&amp;E acquisition satisfaction</t>
  </si>
  <si>
    <t>6910 · Satisfaction of use restric</t>
  </si>
  <si>
    <t>6900 · Assets released fr restrictions</t>
  </si>
  <si>
    <t>Total 5800 · Special events</t>
  </si>
  <si>
    <t>5800 · Special events - Other</t>
  </si>
  <si>
    <t>5820 · Special events - gift revenue</t>
  </si>
  <si>
    <t>5810 · Special events - non-gift rev</t>
  </si>
  <si>
    <t>5800 · Special events</t>
  </si>
  <si>
    <t>Total 5 · Earned revenues</t>
  </si>
  <si>
    <t>5 · Earned revenues - Other</t>
  </si>
  <si>
    <t>5490 · Miscellaneous revenue</t>
  </si>
  <si>
    <t>5460 · Affiliate revenue-other entity</t>
  </si>
  <si>
    <t>5450 · Advertising revenues</t>
  </si>
  <si>
    <t>5445 · Cost of non-program sales</t>
  </si>
  <si>
    <t>5440 · Non-program sales</t>
  </si>
  <si>
    <t>5415 · Other asset sales cost</t>
  </si>
  <si>
    <t>5410 · Other asset sales - gross</t>
  </si>
  <si>
    <t>5365 · Security sales cost</t>
  </si>
  <si>
    <t>5360 · Security sales - gross</t>
  </si>
  <si>
    <t>5340 · Other investment income</t>
  </si>
  <si>
    <t>5335 · Related rental cost</t>
  </si>
  <si>
    <t>5330 · Gross rents revenue</t>
  </si>
  <si>
    <t>5320 · Dividends &amp; interest-securities</t>
  </si>
  <si>
    <t>5311 · Interest Capital Campaign Accou</t>
  </si>
  <si>
    <t>5310 · Interest-savings/short-term inv</t>
  </si>
  <si>
    <t>5220 · Assessments &amp; dues - orgs</t>
  </si>
  <si>
    <t>5210 · Membership dues - individuals</t>
  </si>
  <si>
    <t>5185 · Bad debts, est - program sales</t>
  </si>
  <si>
    <t>5180 · Program service fees</t>
  </si>
  <si>
    <t>5150 · Program-related sales - other</t>
  </si>
  <si>
    <t>5115 · Bad debts, est - fees &amp; sales</t>
  </si>
  <si>
    <t>5110 · Publication sales - program-</t>
  </si>
  <si>
    <t>5100 · Interest Dividend Income</t>
  </si>
  <si>
    <t>5040 · Other government contracts/fees</t>
  </si>
  <si>
    <t>5030 · State contracts/fees</t>
  </si>
  <si>
    <t>5020 · Federal contracts/fees</t>
  </si>
  <si>
    <t>5010 · Agency(government) contract/fee</t>
  </si>
  <si>
    <t>5 · Earned revenues</t>
  </si>
  <si>
    <t>4999 · Uncategorized Income</t>
  </si>
  <si>
    <t>4989 · Digital Stalking Seminar</t>
  </si>
  <si>
    <t>Total 4 · Contributed support</t>
  </si>
  <si>
    <t>4 · Contributed support - Other</t>
  </si>
  <si>
    <t>4620 · Gain (loss) - split int agree</t>
  </si>
  <si>
    <t>4610 · Split-interest agreement contri</t>
  </si>
  <si>
    <t>4585 · Long-term pledges discount</t>
  </si>
  <si>
    <t>4575 · Uncollectible pledges - est</t>
  </si>
  <si>
    <t>4570 · Legacies &amp; bequests</t>
  </si>
  <si>
    <t>4515 · Fundraising - Corporate Appeal</t>
  </si>
  <si>
    <t>4510 · Indiv/business contribution</t>
  </si>
  <si>
    <t>Total 4435 · Comprehensive Campaign</t>
  </si>
  <si>
    <t>4435 · Comprehensive Campaign - Other</t>
  </si>
  <si>
    <t>4436 · Comp Camp - Shamokin Shelter</t>
  </si>
  <si>
    <t>4435 · Comprehensive Campaign</t>
  </si>
  <si>
    <t>4434 · Fundraising Campaign Income</t>
  </si>
  <si>
    <t>4432 · Capital Campaign Fundraising</t>
  </si>
  <si>
    <t>4430 · Fundraising-Other</t>
  </si>
  <si>
    <t>4420 · Fundraising - Auction</t>
  </si>
  <si>
    <t>4415 · Fundraising - Walk 4 No More</t>
  </si>
  <si>
    <t>4410 · Fundraising-Annual Appeal</t>
  </si>
  <si>
    <t>4350 · Donated use of facilities</t>
  </si>
  <si>
    <t>4340 · Donated art, etc</t>
  </si>
  <si>
    <t>4330 · Gifts In-Kind/Match</t>
  </si>
  <si>
    <t>4320 · Donated other serv - non-GAAP</t>
  </si>
  <si>
    <t>4310 · Donated pro services - GAAP</t>
  </si>
  <si>
    <t>4255 · Discounts - long-term grants</t>
  </si>
  <si>
    <t>4253 · Clinical Outcomes</t>
  </si>
  <si>
    <t>4252 · United Way Comprehensive Campai</t>
  </si>
  <si>
    <t>4251 · United Way PFI Initative</t>
  </si>
  <si>
    <t>4250 · United Way</t>
  </si>
  <si>
    <t>Total 4230 · Foundation/trust grants</t>
  </si>
  <si>
    <t>4230 · Foundation/trust grants - Other</t>
  </si>
  <si>
    <t>4232 · Degenstein Foundation</t>
  </si>
  <si>
    <t>4231 · Teen U Grant</t>
  </si>
  <si>
    <t>4233 · FCFP - Match Savings</t>
  </si>
  <si>
    <t>4234 · YIP Grant</t>
  </si>
  <si>
    <t>4235 · FCFP - DEI Grant</t>
  </si>
  <si>
    <t>4236 · Women's Giving Circle</t>
  </si>
  <si>
    <t>4230 · Foundation/trust grants</t>
  </si>
  <si>
    <t>4210 · Corporate/business grants</t>
  </si>
  <si>
    <t>Total 4040 · Local government grants</t>
  </si>
  <si>
    <t>4040 · Local government grants - Other</t>
  </si>
  <si>
    <t>4041 · Union County CARES Act</t>
  </si>
  <si>
    <t>4040 · Local government grants</t>
  </si>
  <si>
    <t>4030 · State grants</t>
  </si>
  <si>
    <t>4020 · Federal grants</t>
  </si>
  <si>
    <t>Total 4010 · Government grants</t>
  </si>
  <si>
    <t>4010 · Government grants - Other</t>
  </si>
  <si>
    <t>4150 · VOCA Snyder</t>
  </si>
  <si>
    <t>4140 · VOCA Union</t>
  </si>
  <si>
    <t>4130 · VOCA North</t>
  </si>
  <si>
    <t>4120 · STOP Snyder DV/SA 2010-2012</t>
  </si>
  <si>
    <t>4081 · PCADV - Project Connect</t>
  </si>
  <si>
    <t>Total 4080 · PCADV</t>
  </si>
  <si>
    <t xml:space="preserve">4080 · PCADV </t>
  </si>
  <si>
    <t>4080.20 · PCADV CARES Act</t>
  </si>
  <si>
    <t>4080.21 · PCADV Allstate</t>
  </si>
  <si>
    <t>4080.22 · FVPSA Cares Act</t>
  </si>
  <si>
    <t>4080.23 · PCADV DEI Mini Grant</t>
  </si>
  <si>
    <t>4080.24 · Economic Justice - SSBG</t>
  </si>
  <si>
    <t>4080.27 · FVPSA ARP Mobile</t>
  </si>
  <si>
    <t>4080.26 · Home4Good(Stabler)</t>
  </si>
  <si>
    <t>4080.25 · FVPSA ARP</t>
  </si>
  <si>
    <t>4080 · PCADV</t>
  </si>
  <si>
    <t>4070 · ARRA JAG Grant</t>
  </si>
  <si>
    <t>Total 4165 · HUD ESG</t>
  </si>
  <si>
    <t>4165 · HUD ESG - Other</t>
  </si>
  <si>
    <t>416519 · ESG Grant 2019</t>
  </si>
  <si>
    <t>416518 · ESG Grant 2018</t>
  </si>
  <si>
    <t>416517 · ESG Grant 2017</t>
  </si>
  <si>
    <t>4167 · ESG - Return Deposit</t>
  </si>
  <si>
    <t>4165 · HUD ESG</t>
  </si>
  <si>
    <t>Total 4164 · HUD CoC</t>
  </si>
  <si>
    <t>4164 · HUD CoC - Other</t>
  </si>
  <si>
    <t>4164.20 · CoC RRH 2020-21</t>
  </si>
  <si>
    <t>4164.19 · CoC RRH 2019-20</t>
  </si>
  <si>
    <t>4164.18 · CoC RRH 2018-19</t>
  </si>
  <si>
    <t>4164.17 · CoC RRH 2017-18</t>
  </si>
  <si>
    <t>4119.20 · Coordinated Entry 11.20 - 10.21</t>
  </si>
  <si>
    <t>4119.19 · Coordinated Entry 11.19 - 10.20</t>
  </si>
  <si>
    <t>4115.21 · PCADV RRH 2021</t>
  </si>
  <si>
    <t>4115.20 · PCADV RRH 2020</t>
  </si>
  <si>
    <t>4166 · CoC - Return Deposit</t>
  </si>
  <si>
    <t>4165.20 · PSH Schuylkill 20-21</t>
  </si>
  <si>
    <t>4166.20 · PSH Lycoming 20-21</t>
  </si>
  <si>
    <t>4115.22 · PCADV RRH 2022</t>
  </si>
  <si>
    <t>4164.22 · HUD CoC RRH</t>
  </si>
  <si>
    <t>4119.21 · Coordinated Entry 11.21 - 10.22</t>
  </si>
  <si>
    <t>4166.21 · PSH Lycoming 21-22</t>
  </si>
  <si>
    <t>4165.21 · PSH Schuylkill 21-22</t>
  </si>
  <si>
    <t>4166.22 · PSH Lycoming 22-23</t>
  </si>
  <si>
    <t>4165.22 · PSH Schuylkill 22-23</t>
  </si>
  <si>
    <t>4164 · HUD CoC</t>
  </si>
  <si>
    <t>Total 4066 · DOJ</t>
  </si>
  <si>
    <t>4066 · DOJ - Other</t>
  </si>
  <si>
    <t>4066.2 · Susquehanna University 21-23</t>
  </si>
  <si>
    <t>4066.1 · Susquehanna University -18-20</t>
  </si>
  <si>
    <t>4066 · DOJ</t>
  </si>
  <si>
    <t>4060 · FEMA</t>
  </si>
  <si>
    <t>4050 · ARRA STOP Snyder DV/SA</t>
  </si>
  <si>
    <t>4121 · STOP Snyder DV/SA 2013-2015</t>
  </si>
  <si>
    <t>4160 · PREA</t>
  </si>
  <si>
    <t>4012 · Passthrough Income Union</t>
  </si>
  <si>
    <t>4014 · Passthrough Income Snyder</t>
  </si>
  <si>
    <t>Total 4011 · STOP Pass Through</t>
  </si>
  <si>
    <t>4011 · STOP Pass Through - Other</t>
  </si>
  <si>
    <t>4021 · Passthru Income ARRA STOP</t>
  </si>
  <si>
    <t>4018 · Passthru Income STOP Snyder new</t>
  </si>
  <si>
    <t>4016 · Pass through income DCSI</t>
  </si>
  <si>
    <t>4019 · Passthru Income STOP 2013-2015</t>
  </si>
  <si>
    <t>4011 · STOP Pass Through</t>
  </si>
  <si>
    <t>Total 4125 · STOP UNION</t>
  </si>
  <si>
    <t>4125 · STOP UNION - Other</t>
  </si>
  <si>
    <t>4125.19 · 2019 STOP Union</t>
  </si>
  <si>
    <t>4125.20 · 2020 STOP Union</t>
  </si>
  <si>
    <t>4125.21 · 2021 STOP Union</t>
  </si>
  <si>
    <t>4125.22 · 2022 STOP Union</t>
  </si>
  <si>
    <t>4125.23 · 2023 STOP Union</t>
  </si>
  <si>
    <t>4125 · STOP UNION</t>
  </si>
  <si>
    <t>Total 4124 · STOP SNYDER</t>
  </si>
  <si>
    <t>4124 · STOP SNYDER - Other</t>
  </si>
  <si>
    <t>4124.21 · 2021 - STOP Snyder</t>
  </si>
  <si>
    <t>4124.20 · 2020 STOP Snyder</t>
  </si>
  <si>
    <t>4124.19 · 2019 STOP Snyder</t>
  </si>
  <si>
    <t>4124.22 · 2022 STOP Snyder</t>
  </si>
  <si>
    <t>4124.23 · 2023 STOP Snyder</t>
  </si>
  <si>
    <t>4124 · STOP SNYDER</t>
  </si>
  <si>
    <t>4123 · STOP Union County 2016-2018</t>
  </si>
  <si>
    <t>4122 · STOP Snyder 2016-2018</t>
  </si>
  <si>
    <t>4105 · PAATH15 Human Trafficking</t>
  </si>
  <si>
    <t>Total 4170 · VOCA</t>
  </si>
  <si>
    <t>4170 · VOCA - Other</t>
  </si>
  <si>
    <t>28116 · VOCA Expansion/TLC</t>
  </si>
  <si>
    <t>26597 · VOCA 16-19 Non-Competitive</t>
  </si>
  <si>
    <t>26855 · VOCA 16-19 Competitive</t>
  </si>
  <si>
    <t>30870 · 19-20 VOCA Comp</t>
  </si>
  <si>
    <t>30782 · 19-20 VOCA Non Comp</t>
  </si>
  <si>
    <t>29281 · Family Justice Center</t>
  </si>
  <si>
    <t>28951 · VOCA - Service Enhancement</t>
  </si>
  <si>
    <t>28952 · VOCA Non Comp 19-21</t>
  </si>
  <si>
    <t>30423 · Sunbury Cares</t>
  </si>
  <si>
    <t>33161 · VOCA 20-23 Non Comp</t>
  </si>
  <si>
    <t>4170 · VOCA</t>
  </si>
  <si>
    <t>Total 4089 · PCAR</t>
  </si>
  <si>
    <t>4089 · PCAR - Other</t>
  </si>
  <si>
    <t>4190 · PCAR-SA FVPSA  ARP</t>
  </si>
  <si>
    <t>4180 · PCAR-RSCCA</t>
  </si>
  <si>
    <t>4090 · PCAR-DHS</t>
  </si>
  <si>
    <t>4100 · PCAR-DOH</t>
  </si>
  <si>
    <t>4110 · PCAR-SASP</t>
  </si>
  <si>
    <t>4089 · PCAR</t>
  </si>
  <si>
    <t>4010 · Government grants</t>
  </si>
  <si>
    <t>351.01 · ESG Grant</t>
  </si>
  <si>
    <t>4440 · United Way Donations</t>
  </si>
  <si>
    <t>4 · Contributed support</t>
  </si>
  <si>
    <t>4580 · Education Department Sales</t>
  </si>
  <si>
    <t>4106 · Mandated Reporting Training</t>
  </si>
  <si>
    <t>4576 · Income Refund</t>
  </si>
  <si>
    <t>4107 · Human Trafficking Training</t>
  </si>
  <si>
    <t>4888 · Insurance Refund</t>
  </si>
  <si>
    <t>5105 · Unrealized Gain/Loss</t>
  </si>
  <si>
    <t>Income</t>
  </si>
  <si>
    <t>Ordinary Income/Expense</t>
  </si>
  <si>
    <t>% of Budget</t>
  </si>
  <si>
    <t>$ Over Budget</t>
  </si>
  <si>
    <t>Budget</t>
  </si>
  <si>
    <t>Jul 1 - Aug 15, 22</t>
  </si>
  <si>
    <t>Aug 1 - 15, 22</t>
  </si>
  <si>
    <t>Jul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</si>
</sst>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Border="1" applyAlignment="1">
      <alignment horizontal="centerContinuous"/>
    </xf>
    <xf numFmtId="49" fontId="3" fillId="0" borderId="1" xfId="0" applyNumberFormat="1" applyFont="1" applyBorder="1" applyAlignment="1">
      <alignment horizontal="centerContinuous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0" fontId="2" fillId="0" borderId="0" xfId="0" applyNumberFormat="1" applyFont="1"/>
    <xf numFmtId="0" fontId="3" fillId="0" borderId="0" xfId="0" applyNumberFormat="1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5" fillId="4" borderId="0" xfId="0" applyFont="1" applyFill="1"/>
    <xf numFmtId="164" fontId="4" fillId="3" borderId="0" xfId="0" applyNumberFormat="1" applyFont="1" applyFill="1"/>
    <xf numFmtId="164" fontId="4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165" fontId="4" fillId="2" borderId="0" xfId="0" applyNumberFormat="1" applyFont="1" applyFill="1"/>
    <xf numFmtId="49" fontId="3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/>
  </cellXfs>
  <cellStyles count="2">
    <cellStyle name="Normal" xfId="0" builtinId="0"/>
    <cellStyle name="Normal 2" xfId="1" xr:uid="{CFE116A8-DE6E-45C3-839B-E6035AAA94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87DA-0800-4850-8D71-DAC5B000EA12}">
  <sheetPr codeName="Sheet1">
    <pageSetUpPr fitToPage="1"/>
  </sheetPr>
  <dimension ref="A1:M101"/>
  <sheetViews>
    <sheetView tabSelected="1" workbookViewId="0">
      <pane xSplit="6" ySplit="2" topLeftCell="G72" activePane="bottomRight" state="frozenSplit"/>
      <selection pane="topRight" activeCell="G1" sqref="G1"/>
      <selection pane="bottomLeft" activeCell="A3" sqref="A3"/>
      <selection pane="bottomRight" activeCell="F1" sqref="F1:F1048576"/>
    </sheetView>
  </sheetViews>
  <sheetFormatPr defaultRowHeight="18.75" x14ac:dyDescent="0.3"/>
  <cols>
    <col min="1" max="5" width="3" style="23" customWidth="1"/>
    <col min="6" max="6" width="34.5703125" style="23" customWidth="1"/>
    <col min="7" max="7" width="16.42578125" style="24" bestFit="1" customWidth="1"/>
    <col min="8" max="8" width="2.28515625" style="24" customWidth="1"/>
    <col min="9" max="9" width="16.42578125" style="24" bestFit="1" customWidth="1"/>
    <col min="10" max="10" width="2.28515625" style="24" customWidth="1"/>
    <col min="11" max="11" width="15.140625" style="24" bestFit="1" customWidth="1"/>
    <col min="12" max="12" width="2.28515625" style="24" customWidth="1"/>
    <col min="13" max="13" width="13.42578125" style="24" bestFit="1" customWidth="1"/>
    <col min="14" max="16384" width="9.140625" style="4"/>
  </cols>
  <sheetData>
    <row r="1" spans="1:13" ht="19.5" thickBot="1" x14ac:dyDescent="0.35">
      <c r="A1" s="1"/>
      <c r="B1" s="1"/>
      <c r="C1" s="1"/>
      <c r="D1" s="1"/>
      <c r="E1" s="1"/>
      <c r="F1" s="1"/>
      <c r="G1" s="2"/>
      <c r="H1" s="3"/>
      <c r="I1" s="2"/>
      <c r="J1" s="3"/>
      <c r="K1" s="2"/>
      <c r="L1" s="3"/>
      <c r="M1" s="2"/>
    </row>
    <row r="2" spans="1:13" s="8" customFormat="1" ht="20.25" thickTop="1" thickBot="1" x14ac:dyDescent="0.35">
      <c r="A2" s="5"/>
      <c r="B2" s="5"/>
      <c r="C2" s="5"/>
      <c r="D2" s="5"/>
      <c r="E2" s="5"/>
      <c r="F2" s="5"/>
      <c r="G2" s="6" t="s">
        <v>0</v>
      </c>
      <c r="H2" s="7"/>
      <c r="I2" s="6" t="s">
        <v>1</v>
      </c>
      <c r="J2" s="7"/>
      <c r="K2" s="6" t="s">
        <v>2</v>
      </c>
      <c r="L2" s="7"/>
      <c r="M2" s="6" t="s">
        <v>3</v>
      </c>
    </row>
    <row r="3" spans="1:13" ht="19.5" thickTop="1" x14ac:dyDescent="0.3">
      <c r="A3" s="1" t="s">
        <v>4</v>
      </c>
      <c r="B3" s="1"/>
      <c r="C3" s="1"/>
      <c r="D3" s="1"/>
      <c r="E3" s="1"/>
      <c r="F3" s="1"/>
      <c r="G3" s="9"/>
      <c r="H3" s="10"/>
      <c r="I3" s="9"/>
      <c r="J3" s="10"/>
      <c r="K3" s="9"/>
      <c r="L3" s="10"/>
      <c r="M3" s="11"/>
    </row>
    <row r="4" spans="1:13" x14ac:dyDescent="0.3">
      <c r="A4" s="1"/>
      <c r="B4" s="1" t="s">
        <v>5</v>
      </c>
      <c r="C4" s="1"/>
      <c r="D4" s="1"/>
      <c r="E4" s="1"/>
      <c r="F4" s="1"/>
      <c r="G4" s="9"/>
      <c r="H4" s="10"/>
      <c r="I4" s="9"/>
      <c r="J4" s="10"/>
      <c r="K4" s="9"/>
      <c r="L4" s="10"/>
      <c r="M4" s="11"/>
    </row>
    <row r="5" spans="1:13" x14ac:dyDescent="0.3">
      <c r="A5" s="1"/>
      <c r="B5" s="1"/>
      <c r="C5" s="1" t="s">
        <v>6</v>
      </c>
      <c r="D5" s="1"/>
      <c r="E5" s="1"/>
      <c r="F5" s="1"/>
      <c r="G5" s="9"/>
      <c r="H5" s="10"/>
      <c r="I5" s="9"/>
      <c r="J5" s="10"/>
      <c r="K5" s="9"/>
      <c r="L5" s="10"/>
      <c r="M5" s="11"/>
    </row>
    <row r="6" spans="1:13" x14ac:dyDescent="0.3">
      <c r="A6" s="1"/>
      <c r="B6" s="1"/>
      <c r="C6" s="1"/>
      <c r="D6" s="1" t="s">
        <v>7</v>
      </c>
      <c r="E6" s="1"/>
      <c r="F6" s="1"/>
      <c r="G6" s="9">
        <v>110738.7</v>
      </c>
      <c r="H6" s="10"/>
      <c r="I6" s="9">
        <v>116488.24</v>
      </c>
      <c r="J6" s="10"/>
      <c r="K6" s="9">
        <f t="shared" ref="K6:K13" si="0">ROUND((G6-I6),5)</f>
        <v>-5749.54</v>
      </c>
      <c r="L6" s="10"/>
      <c r="M6" s="11">
        <f t="shared" ref="M6:M13" si="1">ROUND(IF(G6=0, IF(I6=0, 0, SIGN(-I6)), IF(I6=0, SIGN(G6), (G6-I6)/ABS(I6))),5)</f>
        <v>-4.9360000000000001E-2</v>
      </c>
    </row>
    <row r="7" spans="1:13" x14ac:dyDescent="0.3">
      <c r="A7" s="1"/>
      <c r="B7" s="1"/>
      <c r="C7" s="1"/>
      <c r="D7" s="1" t="s">
        <v>8</v>
      </c>
      <c r="E7" s="1"/>
      <c r="F7" s="1"/>
      <c r="G7" s="9">
        <v>50540.77</v>
      </c>
      <c r="H7" s="10"/>
      <c r="I7" s="9">
        <v>50535.72</v>
      </c>
      <c r="J7" s="10"/>
      <c r="K7" s="9">
        <f t="shared" si="0"/>
        <v>5.05</v>
      </c>
      <c r="L7" s="10"/>
      <c r="M7" s="11">
        <f t="shared" si="1"/>
        <v>1E-4</v>
      </c>
    </row>
    <row r="8" spans="1:13" x14ac:dyDescent="0.3">
      <c r="A8" s="1"/>
      <c r="B8" s="1"/>
      <c r="C8" s="1"/>
      <c r="D8" s="1" t="s">
        <v>9</v>
      </c>
      <c r="E8" s="1"/>
      <c r="F8" s="1"/>
      <c r="G8" s="9">
        <v>350056.9</v>
      </c>
      <c r="H8" s="10"/>
      <c r="I8" s="9">
        <v>115087.37</v>
      </c>
      <c r="J8" s="10"/>
      <c r="K8" s="9">
        <f t="shared" si="0"/>
        <v>234969.53</v>
      </c>
      <c r="L8" s="10"/>
      <c r="M8" s="11">
        <f t="shared" si="1"/>
        <v>2.0416599999999998</v>
      </c>
    </row>
    <row r="9" spans="1:13" x14ac:dyDescent="0.3">
      <c r="A9" s="1"/>
      <c r="B9" s="1"/>
      <c r="C9" s="1"/>
      <c r="D9" s="1" t="s">
        <v>10</v>
      </c>
      <c r="E9" s="1"/>
      <c r="F9" s="1"/>
      <c r="G9" s="9">
        <v>96815.52</v>
      </c>
      <c r="H9" s="10"/>
      <c r="I9" s="9">
        <v>96805.84</v>
      </c>
      <c r="J9" s="10"/>
      <c r="K9" s="9">
        <f t="shared" si="0"/>
        <v>9.68</v>
      </c>
      <c r="L9" s="10"/>
      <c r="M9" s="11">
        <f t="shared" si="1"/>
        <v>1E-4</v>
      </c>
    </row>
    <row r="10" spans="1:13" x14ac:dyDescent="0.3">
      <c r="A10" s="1"/>
      <c r="B10" s="1"/>
      <c r="C10" s="1"/>
      <c r="D10" s="1" t="s">
        <v>11</v>
      </c>
      <c r="E10" s="1"/>
      <c r="F10" s="1"/>
      <c r="G10" s="9">
        <v>21983.11</v>
      </c>
      <c r="H10" s="10"/>
      <c r="I10" s="9">
        <v>22007.11</v>
      </c>
      <c r="J10" s="10"/>
      <c r="K10" s="9">
        <f t="shared" si="0"/>
        <v>-24</v>
      </c>
      <c r="L10" s="10"/>
      <c r="M10" s="11">
        <f t="shared" si="1"/>
        <v>-1.09E-3</v>
      </c>
    </row>
    <row r="11" spans="1:13" x14ac:dyDescent="0.3">
      <c r="A11" s="1"/>
      <c r="B11" s="1"/>
      <c r="C11" s="1"/>
      <c r="D11" s="1" t="s">
        <v>12</v>
      </c>
      <c r="E11" s="1"/>
      <c r="F11" s="1"/>
      <c r="G11" s="9">
        <v>0</v>
      </c>
      <c r="H11" s="10"/>
      <c r="I11" s="9">
        <v>-5.01</v>
      </c>
      <c r="J11" s="10"/>
      <c r="K11" s="9">
        <f t="shared" si="0"/>
        <v>5.01</v>
      </c>
      <c r="L11" s="10"/>
      <c r="M11" s="11">
        <f t="shared" si="1"/>
        <v>1</v>
      </c>
    </row>
    <row r="12" spans="1:13" ht="19.5" thickBot="1" x14ac:dyDescent="0.35">
      <c r="A12" s="1"/>
      <c r="B12" s="1"/>
      <c r="C12" s="1"/>
      <c r="D12" s="1" t="s">
        <v>13</v>
      </c>
      <c r="E12" s="1"/>
      <c r="F12" s="1"/>
      <c r="G12" s="12">
        <v>898.17</v>
      </c>
      <c r="H12" s="10"/>
      <c r="I12" s="12">
        <v>898.17</v>
      </c>
      <c r="J12" s="10"/>
      <c r="K12" s="12">
        <f t="shared" si="0"/>
        <v>0</v>
      </c>
      <c r="L12" s="10"/>
      <c r="M12" s="13">
        <f t="shared" si="1"/>
        <v>0</v>
      </c>
    </row>
    <row r="13" spans="1:13" x14ac:dyDescent="0.3">
      <c r="A13" s="1"/>
      <c r="B13" s="1"/>
      <c r="C13" s="1" t="s">
        <v>14</v>
      </c>
      <c r="D13" s="1"/>
      <c r="E13" s="1"/>
      <c r="F13" s="1"/>
      <c r="G13" s="9">
        <f>ROUND(SUM(G5:G12),5)</f>
        <v>631033.17000000004</v>
      </c>
      <c r="H13" s="10"/>
      <c r="I13" s="9">
        <f>ROUND(SUM(I5:I12),5)</f>
        <v>401817.44</v>
      </c>
      <c r="J13" s="10"/>
      <c r="K13" s="9">
        <f t="shared" si="0"/>
        <v>229215.73</v>
      </c>
      <c r="L13" s="10"/>
      <c r="M13" s="11">
        <f t="shared" si="1"/>
        <v>0.57045000000000001</v>
      </c>
    </row>
    <row r="14" spans="1:13" x14ac:dyDescent="0.3">
      <c r="A14" s="1"/>
      <c r="B14" s="1"/>
      <c r="C14" s="1" t="s">
        <v>15</v>
      </c>
      <c r="D14" s="1"/>
      <c r="E14" s="1"/>
      <c r="F14" s="1"/>
      <c r="G14" s="9"/>
      <c r="H14" s="10"/>
      <c r="I14" s="9"/>
      <c r="J14" s="10"/>
      <c r="K14" s="9"/>
      <c r="L14" s="10"/>
      <c r="M14" s="11"/>
    </row>
    <row r="15" spans="1:13" ht="19.5" thickBot="1" x14ac:dyDescent="0.35">
      <c r="A15" s="1"/>
      <c r="B15" s="1"/>
      <c r="C15" s="1"/>
      <c r="D15" s="1" t="s">
        <v>16</v>
      </c>
      <c r="E15" s="1"/>
      <c r="F15" s="1"/>
      <c r="G15" s="12">
        <v>630181.49</v>
      </c>
      <c r="H15" s="10"/>
      <c r="I15" s="12">
        <v>781250.8</v>
      </c>
      <c r="J15" s="10"/>
      <c r="K15" s="12">
        <f>ROUND((G15-I15),5)</f>
        <v>-151069.31</v>
      </c>
      <c r="L15" s="10"/>
      <c r="M15" s="13">
        <f>ROUND(IF(G15=0, IF(I15=0, 0, SIGN(-I15)), IF(I15=0, SIGN(G15), (G15-I15)/ABS(I15))),5)</f>
        <v>-0.19336999999999999</v>
      </c>
    </row>
    <row r="16" spans="1:13" x14ac:dyDescent="0.3">
      <c r="A16" s="1"/>
      <c r="B16" s="1"/>
      <c r="C16" s="1" t="s">
        <v>17</v>
      </c>
      <c r="D16" s="1"/>
      <c r="E16" s="1"/>
      <c r="F16" s="1"/>
      <c r="G16" s="9">
        <f>ROUND(SUM(G14:G15),5)</f>
        <v>630181.49</v>
      </c>
      <c r="H16" s="10"/>
      <c r="I16" s="9">
        <f>ROUND(SUM(I14:I15),5)</f>
        <v>781250.8</v>
      </c>
      <c r="J16" s="10"/>
      <c r="K16" s="9">
        <f>ROUND((G16-I16),5)</f>
        <v>-151069.31</v>
      </c>
      <c r="L16" s="10"/>
      <c r="M16" s="11">
        <f>ROUND(IF(G16=0, IF(I16=0, 0, SIGN(-I16)), IF(I16=0, SIGN(G16), (G16-I16)/ABS(I16))),5)</f>
        <v>-0.19336999999999999</v>
      </c>
    </row>
    <row r="17" spans="1:13" x14ac:dyDescent="0.3">
      <c r="A17" s="1"/>
      <c r="B17" s="1"/>
      <c r="C17" s="1" t="s">
        <v>18</v>
      </c>
      <c r="D17" s="1"/>
      <c r="E17" s="1"/>
      <c r="F17" s="1"/>
      <c r="G17" s="9"/>
      <c r="H17" s="10"/>
      <c r="I17" s="9"/>
      <c r="J17" s="10"/>
      <c r="K17" s="9"/>
      <c r="L17" s="10"/>
      <c r="M17" s="11"/>
    </row>
    <row r="18" spans="1:13" x14ac:dyDescent="0.3">
      <c r="A18" s="1"/>
      <c r="B18" s="1"/>
      <c r="C18" s="1"/>
      <c r="D18" s="1" t="s">
        <v>19</v>
      </c>
      <c r="E18" s="1"/>
      <c r="F18" s="1"/>
      <c r="G18" s="9">
        <v>177.26</v>
      </c>
      <c r="H18" s="10"/>
      <c r="I18" s="9">
        <v>176.26</v>
      </c>
      <c r="J18" s="10"/>
      <c r="K18" s="9">
        <f>ROUND((G18-I18),5)</f>
        <v>1</v>
      </c>
      <c r="L18" s="10"/>
      <c r="M18" s="11">
        <f>ROUND(IF(G18=0, IF(I18=0, 0, SIGN(-I18)), IF(I18=0, SIGN(G18), (G18-I18)/ABS(I18))),5)</f>
        <v>5.6699999999999997E-3</v>
      </c>
    </row>
    <row r="19" spans="1:13" x14ac:dyDescent="0.3">
      <c r="A19" s="1"/>
      <c r="B19" s="1"/>
      <c r="C19" s="1"/>
      <c r="D19" s="1" t="s">
        <v>20</v>
      </c>
      <c r="E19" s="1"/>
      <c r="F19" s="1"/>
      <c r="G19" s="9">
        <v>59726.13</v>
      </c>
      <c r="H19" s="10"/>
      <c r="I19" s="9">
        <v>56718.62</v>
      </c>
      <c r="J19" s="10"/>
      <c r="K19" s="9">
        <f>ROUND((G19-I19),5)</f>
        <v>3007.51</v>
      </c>
      <c r="L19" s="10"/>
      <c r="M19" s="11">
        <f>ROUND(IF(G19=0, IF(I19=0, 0, SIGN(-I19)), IF(I19=0, SIGN(G19), (G19-I19)/ABS(I19))),5)</f>
        <v>5.3030000000000001E-2</v>
      </c>
    </row>
    <row r="20" spans="1:13" ht="19.5" thickBot="1" x14ac:dyDescent="0.35">
      <c r="A20" s="1"/>
      <c r="B20" s="1"/>
      <c r="C20" s="1"/>
      <c r="D20" s="1" t="s">
        <v>21</v>
      </c>
      <c r="E20" s="1"/>
      <c r="F20" s="1"/>
      <c r="G20" s="14">
        <v>540</v>
      </c>
      <c r="H20" s="10"/>
      <c r="I20" s="14">
        <v>540</v>
      </c>
      <c r="J20" s="10"/>
      <c r="K20" s="14">
        <f>ROUND((G20-I20),5)</f>
        <v>0</v>
      </c>
      <c r="L20" s="10"/>
      <c r="M20" s="15">
        <f>ROUND(IF(G20=0, IF(I20=0, 0, SIGN(-I20)), IF(I20=0, SIGN(G20), (G20-I20)/ABS(I20))),5)</f>
        <v>0</v>
      </c>
    </row>
    <row r="21" spans="1:13" ht="19.5" thickBot="1" x14ac:dyDescent="0.35">
      <c r="A21" s="1"/>
      <c r="B21" s="1"/>
      <c r="C21" s="1" t="s">
        <v>22</v>
      </c>
      <c r="D21" s="1"/>
      <c r="E21" s="1"/>
      <c r="F21" s="1"/>
      <c r="G21" s="16">
        <f>ROUND(SUM(G17:G20),5)</f>
        <v>60443.39</v>
      </c>
      <c r="H21" s="10"/>
      <c r="I21" s="16">
        <f>ROUND(SUM(I17:I20),5)</f>
        <v>57434.879999999997</v>
      </c>
      <c r="J21" s="10"/>
      <c r="K21" s="16">
        <f>ROUND((G21-I21),5)</f>
        <v>3008.51</v>
      </c>
      <c r="L21" s="10"/>
      <c r="M21" s="17">
        <f>ROUND(IF(G21=0, IF(I21=0, 0, SIGN(-I21)), IF(I21=0, SIGN(G21), (G21-I21)/ABS(I21))),5)</f>
        <v>5.2380000000000003E-2</v>
      </c>
    </row>
    <row r="22" spans="1:13" x14ac:dyDescent="0.3">
      <c r="A22" s="1"/>
      <c r="B22" s="1" t="s">
        <v>23</v>
      </c>
      <c r="C22" s="1"/>
      <c r="D22" s="1"/>
      <c r="E22" s="1"/>
      <c r="F22" s="1"/>
      <c r="G22" s="9">
        <f>ROUND(G4+G13+G16+G21,5)</f>
        <v>1321658.05</v>
      </c>
      <c r="H22" s="10"/>
      <c r="I22" s="9">
        <f>ROUND(I4+I13+I16+I21,5)</f>
        <v>1240503.1200000001</v>
      </c>
      <c r="J22" s="10"/>
      <c r="K22" s="9">
        <f>ROUND((G22-I22),5)</f>
        <v>81154.929999999993</v>
      </c>
      <c r="L22" s="10"/>
      <c r="M22" s="11">
        <f>ROUND(IF(G22=0, IF(I22=0, 0, SIGN(-I22)), IF(I22=0, SIGN(G22), (G22-I22)/ABS(I22))),5)</f>
        <v>6.5420000000000006E-2</v>
      </c>
    </row>
    <row r="23" spans="1:13" x14ac:dyDescent="0.3">
      <c r="A23" s="1"/>
      <c r="B23" s="1" t="s">
        <v>24</v>
      </c>
      <c r="C23" s="1"/>
      <c r="D23" s="1"/>
      <c r="E23" s="1"/>
      <c r="F23" s="1"/>
      <c r="G23" s="9"/>
      <c r="H23" s="10"/>
      <c r="I23" s="9"/>
      <c r="J23" s="10"/>
      <c r="K23" s="9"/>
      <c r="L23" s="10"/>
      <c r="M23" s="11"/>
    </row>
    <row r="24" spans="1:13" x14ac:dyDescent="0.3">
      <c r="A24" s="1"/>
      <c r="B24" s="1"/>
      <c r="C24" s="1" t="s">
        <v>25</v>
      </c>
      <c r="D24" s="1"/>
      <c r="E24" s="1"/>
      <c r="F24" s="1"/>
      <c r="G24" s="9"/>
      <c r="H24" s="10"/>
      <c r="I24" s="9"/>
      <c r="J24" s="10"/>
      <c r="K24" s="9"/>
      <c r="L24" s="10"/>
      <c r="M24" s="11"/>
    </row>
    <row r="25" spans="1:13" x14ac:dyDescent="0.3">
      <c r="A25" s="1"/>
      <c r="B25" s="1"/>
      <c r="C25" s="1"/>
      <c r="D25" s="1" t="s">
        <v>26</v>
      </c>
      <c r="E25" s="1"/>
      <c r="F25" s="1"/>
      <c r="G25" s="9">
        <v>28459</v>
      </c>
      <c r="H25" s="10"/>
      <c r="I25" s="9">
        <v>28459</v>
      </c>
      <c r="J25" s="10"/>
      <c r="K25" s="9">
        <f t="shared" ref="K25:K48" si="2">ROUND((G25-I25),5)</f>
        <v>0</v>
      </c>
      <c r="L25" s="10"/>
      <c r="M25" s="11">
        <f t="shared" ref="M25:M48" si="3">ROUND(IF(G25=0, IF(I25=0, 0, SIGN(-I25)), IF(I25=0, SIGN(G25), (G25-I25)/ABS(I25))),5)</f>
        <v>0</v>
      </c>
    </row>
    <row r="26" spans="1:13" x14ac:dyDescent="0.3">
      <c r="A26" s="1"/>
      <c r="B26" s="1"/>
      <c r="C26" s="1"/>
      <c r="D26" s="1" t="s">
        <v>27</v>
      </c>
      <c r="E26" s="1"/>
      <c r="F26" s="1"/>
      <c r="G26" s="9">
        <v>28749.97</v>
      </c>
      <c r="H26" s="10"/>
      <c r="I26" s="9">
        <v>28749.97</v>
      </c>
      <c r="J26" s="10"/>
      <c r="K26" s="9">
        <f t="shared" si="2"/>
        <v>0</v>
      </c>
      <c r="L26" s="10"/>
      <c r="M26" s="11">
        <f t="shared" si="3"/>
        <v>0</v>
      </c>
    </row>
    <row r="27" spans="1:13" x14ac:dyDescent="0.3">
      <c r="A27" s="1"/>
      <c r="B27" s="1"/>
      <c r="C27" s="1"/>
      <c r="D27" s="1" t="s">
        <v>28</v>
      </c>
      <c r="E27" s="1"/>
      <c r="F27" s="1"/>
      <c r="G27" s="9">
        <v>24760.11</v>
      </c>
      <c r="H27" s="10"/>
      <c r="I27" s="9">
        <v>24760.11</v>
      </c>
      <c r="J27" s="10"/>
      <c r="K27" s="9">
        <f t="shared" si="2"/>
        <v>0</v>
      </c>
      <c r="L27" s="10"/>
      <c r="M27" s="11">
        <f t="shared" si="3"/>
        <v>0</v>
      </c>
    </row>
    <row r="28" spans="1:13" x14ac:dyDescent="0.3">
      <c r="A28" s="1"/>
      <c r="B28" s="1"/>
      <c r="C28" s="1"/>
      <c r="D28" s="1" t="s">
        <v>29</v>
      </c>
      <c r="E28" s="1"/>
      <c r="F28" s="1"/>
      <c r="G28" s="9">
        <v>83721.59</v>
      </c>
      <c r="H28" s="10"/>
      <c r="I28" s="9">
        <v>83721.59</v>
      </c>
      <c r="J28" s="10"/>
      <c r="K28" s="9">
        <f t="shared" si="2"/>
        <v>0</v>
      </c>
      <c r="L28" s="10"/>
      <c r="M28" s="11">
        <f t="shared" si="3"/>
        <v>0</v>
      </c>
    </row>
    <row r="29" spans="1:13" x14ac:dyDescent="0.3">
      <c r="A29" s="1"/>
      <c r="B29" s="1"/>
      <c r="C29" s="1"/>
      <c r="D29" s="1" t="s">
        <v>30</v>
      </c>
      <c r="E29" s="1"/>
      <c r="F29" s="1"/>
      <c r="G29" s="9">
        <v>34229.01</v>
      </c>
      <c r="H29" s="10"/>
      <c r="I29" s="9">
        <v>34229.01</v>
      </c>
      <c r="J29" s="10"/>
      <c r="K29" s="9">
        <f t="shared" si="2"/>
        <v>0</v>
      </c>
      <c r="L29" s="10"/>
      <c r="M29" s="11">
        <f t="shared" si="3"/>
        <v>0</v>
      </c>
    </row>
    <row r="30" spans="1:13" x14ac:dyDescent="0.3">
      <c r="A30" s="1"/>
      <c r="B30" s="1"/>
      <c r="C30" s="1"/>
      <c r="D30" s="1" t="s">
        <v>31</v>
      </c>
      <c r="E30" s="1"/>
      <c r="F30" s="1"/>
      <c r="G30" s="9">
        <v>18717.32</v>
      </c>
      <c r="H30" s="10"/>
      <c r="I30" s="9">
        <v>18717.32</v>
      </c>
      <c r="J30" s="10"/>
      <c r="K30" s="9">
        <f t="shared" si="2"/>
        <v>0</v>
      </c>
      <c r="L30" s="10"/>
      <c r="M30" s="11">
        <f t="shared" si="3"/>
        <v>0</v>
      </c>
    </row>
    <row r="31" spans="1:13" x14ac:dyDescent="0.3">
      <c r="A31" s="1"/>
      <c r="B31" s="1"/>
      <c r="C31" s="1"/>
      <c r="D31" s="1" t="s">
        <v>32</v>
      </c>
      <c r="E31" s="1"/>
      <c r="F31" s="1"/>
      <c r="G31" s="9">
        <v>10000</v>
      </c>
      <c r="H31" s="10"/>
      <c r="I31" s="9">
        <v>10000</v>
      </c>
      <c r="J31" s="10"/>
      <c r="K31" s="9">
        <f t="shared" si="2"/>
        <v>0</v>
      </c>
      <c r="L31" s="10"/>
      <c r="M31" s="11">
        <f t="shared" si="3"/>
        <v>0</v>
      </c>
    </row>
    <row r="32" spans="1:13" x14ac:dyDescent="0.3">
      <c r="A32" s="1"/>
      <c r="B32" s="1"/>
      <c r="C32" s="1"/>
      <c r="D32" s="1" t="s">
        <v>33</v>
      </c>
      <c r="E32" s="1"/>
      <c r="F32" s="1"/>
      <c r="G32" s="9">
        <v>80263.070000000007</v>
      </c>
      <c r="H32" s="10"/>
      <c r="I32" s="9">
        <v>80263.070000000007</v>
      </c>
      <c r="J32" s="10"/>
      <c r="K32" s="9">
        <f t="shared" si="2"/>
        <v>0</v>
      </c>
      <c r="L32" s="10"/>
      <c r="M32" s="11">
        <f t="shared" si="3"/>
        <v>0</v>
      </c>
    </row>
    <row r="33" spans="1:13" x14ac:dyDescent="0.3">
      <c r="A33" s="1"/>
      <c r="B33" s="1"/>
      <c r="C33" s="1"/>
      <c r="D33" s="1" t="s">
        <v>34</v>
      </c>
      <c r="E33" s="1"/>
      <c r="F33" s="1"/>
      <c r="G33" s="9">
        <v>356682.44</v>
      </c>
      <c r="H33" s="10"/>
      <c r="I33" s="9">
        <v>356682.44</v>
      </c>
      <c r="J33" s="10"/>
      <c r="K33" s="9">
        <f t="shared" si="2"/>
        <v>0</v>
      </c>
      <c r="L33" s="10"/>
      <c r="M33" s="11">
        <f t="shared" si="3"/>
        <v>0</v>
      </c>
    </row>
    <row r="34" spans="1:13" x14ac:dyDescent="0.3">
      <c r="A34" s="1"/>
      <c r="B34" s="1"/>
      <c r="C34" s="1"/>
      <c r="D34" s="1" t="s">
        <v>35</v>
      </c>
      <c r="E34" s="1"/>
      <c r="F34" s="1"/>
      <c r="G34" s="9">
        <v>10213.64</v>
      </c>
      <c r="H34" s="10"/>
      <c r="I34" s="9">
        <v>10213.64</v>
      </c>
      <c r="J34" s="10"/>
      <c r="K34" s="9">
        <f t="shared" si="2"/>
        <v>0</v>
      </c>
      <c r="L34" s="10"/>
      <c r="M34" s="11">
        <f t="shared" si="3"/>
        <v>0</v>
      </c>
    </row>
    <row r="35" spans="1:13" x14ac:dyDescent="0.3">
      <c r="A35" s="1"/>
      <c r="B35" s="1"/>
      <c r="C35" s="1"/>
      <c r="D35" s="1" t="s">
        <v>36</v>
      </c>
      <c r="E35" s="1"/>
      <c r="F35" s="1"/>
      <c r="G35" s="9">
        <v>26000</v>
      </c>
      <c r="H35" s="10"/>
      <c r="I35" s="9">
        <v>26000</v>
      </c>
      <c r="J35" s="10"/>
      <c r="K35" s="9">
        <f t="shared" si="2"/>
        <v>0</v>
      </c>
      <c r="L35" s="10"/>
      <c r="M35" s="11">
        <f t="shared" si="3"/>
        <v>0</v>
      </c>
    </row>
    <row r="36" spans="1:13" x14ac:dyDescent="0.3">
      <c r="A36" s="1"/>
      <c r="B36" s="1"/>
      <c r="C36" s="1"/>
      <c r="D36" s="1" t="s">
        <v>37</v>
      </c>
      <c r="E36" s="1"/>
      <c r="F36" s="1"/>
      <c r="G36" s="9">
        <v>39648.050000000003</v>
      </c>
      <c r="H36" s="10"/>
      <c r="I36" s="9">
        <v>39648.050000000003</v>
      </c>
      <c r="J36" s="10"/>
      <c r="K36" s="9">
        <f t="shared" si="2"/>
        <v>0</v>
      </c>
      <c r="L36" s="10"/>
      <c r="M36" s="11">
        <f t="shared" si="3"/>
        <v>0</v>
      </c>
    </row>
    <row r="37" spans="1:13" x14ac:dyDescent="0.3">
      <c r="A37" s="1"/>
      <c r="B37" s="1"/>
      <c r="C37" s="1"/>
      <c r="D37" s="1" t="s">
        <v>38</v>
      </c>
      <c r="E37" s="1"/>
      <c r="F37" s="1"/>
      <c r="G37" s="9">
        <v>13682.55</v>
      </c>
      <c r="H37" s="10"/>
      <c r="I37" s="9">
        <v>13682.55</v>
      </c>
      <c r="J37" s="10"/>
      <c r="K37" s="9">
        <f t="shared" si="2"/>
        <v>0</v>
      </c>
      <c r="L37" s="10"/>
      <c r="M37" s="11">
        <f t="shared" si="3"/>
        <v>0</v>
      </c>
    </row>
    <row r="38" spans="1:13" x14ac:dyDescent="0.3">
      <c r="A38" s="1"/>
      <c r="B38" s="1"/>
      <c r="C38" s="1"/>
      <c r="D38" s="1" t="s">
        <v>39</v>
      </c>
      <c r="E38" s="1"/>
      <c r="F38" s="1"/>
      <c r="G38" s="9">
        <v>2887.12</v>
      </c>
      <c r="H38" s="10"/>
      <c r="I38" s="9">
        <v>2887.12</v>
      </c>
      <c r="J38" s="10"/>
      <c r="K38" s="9">
        <f t="shared" si="2"/>
        <v>0</v>
      </c>
      <c r="L38" s="10"/>
      <c r="M38" s="11">
        <f t="shared" si="3"/>
        <v>0</v>
      </c>
    </row>
    <row r="39" spans="1:13" x14ac:dyDescent="0.3">
      <c r="A39" s="1"/>
      <c r="B39" s="1"/>
      <c r="C39" s="1"/>
      <c r="D39" s="1" t="s">
        <v>40</v>
      </c>
      <c r="E39" s="1"/>
      <c r="F39" s="1"/>
      <c r="G39" s="9">
        <v>5945.33</v>
      </c>
      <c r="H39" s="10"/>
      <c r="I39" s="9">
        <v>5945.33</v>
      </c>
      <c r="J39" s="10"/>
      <c r="K39" s="9">
        <f t="shared" si="2"/>
        <v>0</v>
      </c>
      <c r="L39" s="10"/>
      <c r="M39" s="11">
        <f t="shared" si="3"/>
        <v>0</v>
      </c>
    </row>
    <row r="40" spans="1:13" x14ac:dyDescent="0.3">
      <c r="A40" s="1"/>
      <c r="B40" s="1"/>
      <c r="C40" s="1"/>
      <c r="D40" s="1" t="s">
        <v>41</v>
      </c>
      <c r="E40" s="1"/>
      <c r="F40" s="1"/>
      <c r="G40" s="9">
        <v>1419.97</v>
      </c>
      <c r="H40" s="10"/>
      <c r="I40" s="9">
        <v>1419.97</v>
      </c>
      <c r="J40" s="10"/>
      <c r="K40" s="9">
        <f t="shared" si="2"/>
        <v>0</v>
      </c>
      <c r="L40" s="10"/>
      <c r="M40" s="11">
        <f t="shared" si="3"/>
        <v>0</v>
      </c>
    </row>
    <row r="41" spans="1:13" x14ac:dyDescent="0.3">
      <c r="A41" s="1"/>
      <c r="B41" s="1"/>
      <c r="C41" s="1"/>
      <c r="D41" s="1" t="s">
        <v>42</v>
      </c>
      <c r="E41" s="1"/>
      <c r="F41" s="1"/>
      <c r="G41" s="9">
        <v>10887.56</v>
      </c>
      <c r="H41" s="10"/>
      <c r="I41" s="9">
        <v>10887.56</v>
      </c>
      <c r="J41" s="10"/>
      <c r="K41" s="9">
        <f t="shared" si="2"/>
        <v>0</v>
      </c>
      <c r="L41" s="10"/>
      <c r="M41" s="11">
        <f t="shared" si="3"/>
        <v>0</v>
      </c>
    </row>
    <row r="42" spans="1:13" x14ac:dyDescent="0.3">
      <c r="A42" s="1"/>
      <c r="B42" s="1"/>
      <c r="C42" s="1"/>
      <c r="D42" s="1" t="s">
        <v>43</v>
      </c>
      <c r="E42" s="1"/>
      <c r="F42" s="1"/>
      <c r="G42" s="9">
        <v>4953.6400000000003</v>
      </c>
      <c r="H42" s="10"/>
      <c r="I42" s="9">
        <v>4953.6400000000003</v>
      </c>
      <c r="J42" s="10"/>
      <c r="K42" s="9">
        <f t="shared" si="2"/>
        <v>0</v>
      </c>
      <c r="L42" s="10"/>
      <c r="M42" s="11">
        <f t="shared" si="3"/>
        <v>0</v>
      </c>
    </row>
    <row r="43" spans="1:13" x14ac:dyDescent="0.3">
      <c r="A43" s="1"/>
      <c r="B43" s="1"/>
      <c r="C43" s="1"/>
      <c r="D43" s="1" t="s">
        <v>44</v>
      </c>
      <c r="E43" s="1"/>
      <c r="F43" s="1"/>
      <c r="G43" s="9">
        <v>7998.82</v>
      </c>
      <c r="H43" s="10"/>
      <c r="I43" s="9">
        <v>7998.82</v>
      </c>
      <c r="J43" s="10"/>
      <c r="K43" s="9">
        <f t="shared" si="2"/>
        <v>0</v>
      </c>
      <c r="L43" s="10"/>
      <c r="M43" s="11">
        <f t="shared" si="3"/>
        <v>0</v>
      </c>
    </row>
    <row r="44" spans="1:13" x14ac:dyDescent="0.3">
      <c r="A44" s="1"/>
      <c r="B44" s="1"/>
      <c r="C44" s="1"/>
      <c r="D44" s="1" t="s">
        <v>45</v>
      </c>
      <c r="E44" s="1"/>
      <c r="F44" s="1"/>
      <c r="G44" s="9">
        <v>750</v>
      </c>
      <c r="H44" s="10"/>
      <c r="I44" s="9">
        <v>750</v>
      </c>
      <c r="J44" s="10"/>
      <c r="K44" s="9">
        <f t="shared" si="2"/>
        <v>0</v>
      </c>
      <c r="L44" s="10"/>
      <c r="M44" s="11">
        <f t="shared" si="3"/>
        <v>0</v>
      </c>
    </row>
    <row r="45" spans="1:13" x14ac:dyDescent="0.3">
      <c r="A45" s="1"/>
      <c r="B45" s="1"/>
      <c r="C45" s="1"/>
      <c r="D45" s="1" t="s">
        <v>46</v>
      </c>
      <c r="E45" s="1"/>
      <c r="F45" s="1"/>
      <c r="G45" s="9">
        <v>1427.05</v>
      </c>
      <c r="H45" s="10"/>
      <c r="I45" s="9">
        <v>1427.05</v>
      </c>
      <c r="J45" s="10"/>
      <c r="K45" s="9">
        <f t="shared" si="2"/>
        <v>0</v>
      </c>
      <c r="L45" s="10"/>
      <c r="M45" s="11">
        <f t="shared" si="3"/>
        <v>0</v>
      </c>
    </row>
    <row r="46" spans="1:13" x14ac:dyDescent="0.3">
      <c r="A46" s="1"/>
      <c r="B46" s="1"/>
      <c r="C46" s="1"/>
      <c r="D46" s="1" t="s">
        <v>47</v>
      </c>
      <c r="E46" s="1"/>
      <c r="F46" s="1"/>
      <c r="G46" s="9">
        <v>21732</v>
      </c>
      <c r="H46" s="10"/>
      <c r="I46" s="9">
        <v>21732</v>
      </c>
      <c r="J46" s="10"/>
      <c r="K46" s="9">
        <f t="shared" si="2"/>
        <v>0</v>
      </c>
      <c r="L46" s="10"/>
      <c r="M46" s="11">
        <f t="shared" si="3"/>
        <v>0</v>
      </c>
    </row>
    <row r="47" spans="1:13" ht="19.5" thickBot="1" x14ac:dyDescent="0.35">
      <c r="A47" s="1"/>
      <c r="B47" s="1"/>
      <c r="C47" s="1"/>
      <c r="D47" s="1" t="s">
        <v>48</v>
      </c>
      <c r="E47" s="1"/>
      <c r="F47" s="1"/>
      <c r="G47" s="12">
        <v>12087.58</v>
      </c>
      <c r="H47" s="10"/>
      <c r="I47" s="12">
        <v>12087.58</v>
      </c>
      <c r="J47" s="10"/>
      <c r="K47" s="12">
        <f t="shared" si="2"/>
        <v>0</v>
      </c>
      <c r="L47" s="10"/>
      <c r="M47" s="13">
        <f t="shared" si="3"/>
        <v>0</v>
      </c>
    </row>
    <row r="48" spans="1:13" x14ac:dyDescent="0.3">
      <c r="A48" s="1"/>
      <c r="B48" s="1"/>
      <c r="C48" s="1" t="s">
        <v>49</v>
      </c>
      <c r="D48" s="1"/>
      <c r="E48" s="1"/>
      <c r="F48" s="1"/>
      <c r="G48" s="9">
        <f>ROUND(SUM(G24:G47),5)</f>
        <v>825215.82</v>
      </c>
      <c r="H48" s="10"/>
      <c r="I48" s="9">
        <f>ROUND(SUM(I24:I47),5)</f>
        <v>825215.82</v>
      </c>
      <c r="J48" s="10"/>
      <c r="K48" s="9">
        <f t="shared" si="2"/>
        <v>0</v>
      </c>
      <c r="L48" s="10"/>
      <c r="M48" s="11">
        <f t="shared" si="3"/>
        <v>0</v>
      </c>
    </row>
    <row r="49" spans="1:13" x14ac:dyDescent="0.3">
      <c r="A49" s="1"/>
      <c r="B49" s="1"/>
      <c r="C49" s="1" t="s">
        <v>50</v>
      </c>
      <c r="D49" s="1"/>
      <c r="E49" s="1"/>
      <c r="F49" s="1"/>
      <c r="G49" s="9"/>
      <c r="H49" s="10"/>
      <c r="I49" s="9"/>
      <c r="J49" s="10"/>
      <c r="K49" s="9"/>
      <c r="L49" s="10"/>
      <c r="M49" s="11"/>
    </row>
    <row r="50" spans="1:13" x14ac:dyDescent="0.3">
      <c r="A50" s="1"/>
      <c r="B50" s="1"/>
      <c r="C50" s="1"/>
      <c r="D50" s="1" t="s">
        <v>51</v>
      </c>
      <c r="E50" s="1"/>
      <c r="F50" s="1"/>
      <c r="G50" s="9">
        <v>-4847.2</v>
      </c>
      <c r="H50" s="10"/>
      <c r="I50" s="9">
        <v>-4847.2</v>
      </c>
      <c r="J50" s="10"/>
      <c r="K50" s="9">
        <f t="shared" ref="K50:K58" si="4">ROUND((G50-I50),5)</f>
        <v>0</v>
      </c>
      <c r="L50" s="10"/>
      <c r="M50" s="11">
        <f t="shared" ref="M50:M58" si="5">ROUND(IF(G50=0, IF(I50=0, 0, SIGN(-I50)), IF(I50=0, SIGN(G50), (G50-I50)/ABS(I50))),5)</f>
        <v>0</v>
      </c>
    </row>
    <row r="51" spans="1:13" x14ac:dyDescent="0.3">
      <c r="A51" s="1"/>
      <c r="B51" s="1"/>
      <c r="C51" s="1"/>
      <c r="D51" s="1" t="s">
        <v>52</v>
      </c>
      <c r="E51" s="1"/>
      <c r="F51" s="1"/>
      <c r="G51" s="9">
        <v>-1215.69</v>
      </c>
      <c r="H51" s="10"/>
      <c r="I51" s="9">
        <v>-1215.69</v>
      </c>
      <c r="J51" s="10"/>
      <c r="K51" s="9">
        <f t="shared" si="4"/>
        <v>0</v>
      </c>
      <c r="L51" s="10"/>
      <c r="M51" s="11">
        <f t="shared" si="5"/>
        <v>0</v>
      </c>
    </row>
    <row r="52" spans="1:13" x14ac:dyDescent="0.3">
      <c r="A52" s="1"/>
      <c r="B52" s="1"/>
      <c r="C52" s="1"/>
      <c r="D52" s="1" t="s">
        <v>53</v>
      </c>
      <c r="E52" s="1"/>
      <c r="F52" s="1"/>
      <c r="G52" s="9">
        <v>-144283.04</v>
      </c>
      <c r="H52" s="10"/>
      <c r="I52" s="9">
        <v>-142136.35999999999</v>
      </c>
      <c r="J52" s="10"/>
      <c r="K52" s="9">
        <f t="shared" si="4"/>
        <v>-2146.6799999999998</v>
      </c>
      <c r="L52" s="10"/>
      <c r="M52" s="11">
        <f t="shared" si="5"/>
        <v>-1.5100000000000001E-2</v>
      </c>
    </row>
    <row r="53" spans="1:13" x14ac:dyDescent="0.3">
      <c r="A53" s="1"/>
      <c r="B53" s="1"/>
      <c r="C53" s="1"/>
      <c r="D53" s="1" t="s">
        <v>54</v>
      </c>
      <c r="E53" s="1"/>
      <c r="F53" s="1"/>
      <c r="G53" s="9">
        <v>49651.08</v>
      </c>
      <c r="H53" s="10"/>
      <c r="I53" s="9">
        <v>56803.68</v>
      </c>
      <c r="J53" s="10"/>
      <c r="K53" s="9">
        <f t="shared" si="4"/>
        <v>-7152.6</v>
      </c>
      <c r="L53" s="10"/>
      <c r="M53" s="11">
        <f t="shared" si="5"/>
        <v>-0.12592</v>
      </c>
    </row>
    <row r="54" spans="1:13" x14ac:dyDescent="0.3">
      <c r="A54" s="1"/>
      <c r="B54" s="1"/>
      <c r="C54" s="1"/>
      <c r="D54" s="1" t="s">
        <v>55</v>
      </c>
      <c r="E54" s="1"/>
      <c r="F54" s="1"/>
      <c r="G54" s="9">
        <v>-60368.41</v>
      </c>
      <c r="H54" s="10"/>
      <c r="I54" s="9">
        <v>-49973.29</v>
      </c>
      <c r="J54" s="10"/>
      <c r="K54" s="9">
        <f t="shared" si="4"/>
        <v>-10395.120000000001</v>
      </c>
      <c r="L54" s="10"/>
      <c r="M54" s="11">
        <f t="shared" si="5"/>
        <v>-0.20801</v>
      </c>
    </row>
    <row r="55" spans="1:13" x14ac:dyDescent="0.3">
      <c r="A55" s="1"/>
      <c r="B55" s="1"/>
      <c r="C55" s="1"/>
      <c r="D55" s="1" t="s">
        <v>56</v>
      </c>
      <c r="E55" s="1"/>
      <c r="F55" s="1"/>
      <c r="G55" s="9">
        <v>-38252.44</v>
      </c>
      <c r="H55" s="10"/>
      <c r="I55" s="9">
        <v>-33494.92</v>
      </c>
      <c r="J55" s="10"/>
      <c r="K55" s="9">
        <f t="shared" si="4"/>
        <v>-4757.5200000000004</v>
      </c>
      <c r="L55" s="10"/>
      <c r="M55" s="11">
        <f t="shared" si="5"/>
        <v>-0.14204</v>
      </c>
    </row>
    <row r="56" spans="1:13" ht="19.5" thickBot="1" x14ac:dyDescent="0.35">
      <c r="A56" s="1"/>
      <c r="B56" s="1"/>
      <c r="C56" s="1"/>
      <c r="D56" s="1" t="s">
        <v>57</v>
      </c>
      <c r="E56" s="1"/>
      <c r="F56" s="1"/>
      <c r="G56" s="14">
        <v>-29530.31</v>
      </c>
      <c r="H56" s="10"/>
      <c r="I56" s="14">
        <v>-29530.31</v>
      </c>
      <c r="J56" s="10"/>
      <c r="K56" s="14">
        <f t="shared" si="4"/>
        <v>0</v>
      </c>
      <c r="L56" s="10"/>
      <c r="M56" s="15">
        <f t="shared" si="5"/>
        <v>0</v>
      </c>
    </row>
    <row r="57" spans="1:13" ht="19.5" thickBot="1" x14ac:dyDescent="0.35">
      <c r="A57" s="1"/>
      <c r="B57" s="1"/>
      <c r="C57" s="1" t="s">
        <v>58</v>
      </c>
      <c r="D57" s="1"/>
      <c r="E57" s="1"/>
      <c r="F57" s="1"/>
      <c r="G57" s="16">
        <f>ROUND(SUM(G49:G56),5)</f>
        <v>-228846.01</v>
      </c>
      <c r="H57" s="10"/>
      <c r="I57" s="16">
        <f>ROUND(SUM(I49:I56),5)</f>
        <v>-204394.09</v>
      </c>
      <c r="J57" s="10"/>
      <c r="K57" s="16">
        <f t="shared" si="4"/>
        <v>-24451.919999999998</v>
      </c>
      <c r="L57" s="10"/>
      <c r="M57" s="17">
        <f t="shared" si="5"/>
        <v>-0.11963</v>
      </c>
    </row>
    <row r="58" spans="1:13" x14ac:dyDescent="0.3">
      <c r="A58" s="1"/>
      <c r="B58" s="1" t="s">
        <v>59</v>
      </c>
      <c r="C58" s="1"/>
      <c r="D58" s="1"/>
      <c r="E58" s="1"/>
      <c r="F58" s="1"/>
      <c r="G58" s="9">
        <f>ROUND(G23+G48+G57,5)</f>
        <v>596369.81000000006</v>
      </c>
      <c r="H58" s="10"/>
      <c r="I58" s="9">
        <f>ROUND(I23+I48+I57,5)</f>
        <v>620821.73</v>
      </c>
      <c r="J58" s="10"/>
      <c r="K58" s="9">
        <f t="shared" si="4"/>
        <v>-24451.919999999998</v>
      </c>
      <c r="L58" s="10"/>
      <c r="M58" s="11">
        <f t="shared" si="5"/>
        <v>-3.9390000000000001E-2</v>
      </c>
    </row>
    <row r="59" spans="1:13" x14ac:dyDescent="0.3">
      <c r="A59" s="1"/>
      <c r="B59" s="1" t="s">
        <v>60</v>
      </c>
      <c r="C59" s="1"/>
      <c r="D59" s="1"/>
      <c r="E59" s="1"/>
      <c r="F59" s="1"/>
      <c r="G59" s="9"/>
      <c r="H59" s="10"/>
      <c r="I59" s="9"/>
      <c r="J59" s="10"/>
      <c r="K59" s="9"/>
      <c r="L59" s="10"/>
      <c r="M59" s="11"/>
    </row>
    <row r="60" spans="1:13" ht="19.5" thickBot="1" x14ac:dyDescent="0.35">
      <c r="A60" s="1"/>
      <c r="B60" s="1"/>
      <c r="C60" s="1" t="s">
        <v>61</v>
      </c>
      <c r="D60" s="1"/>
      <c r="E60" s="1"/>
      <c r="F60" s="1"/>
      <c r="G60" s="14">
        <v>617023.17000000004</v>
      </c>
      <c r="H60" s="10"/>
      <c r="I60" s="14">
        <v>657826.53</v>
      </c>
      <c r="J60" s="10"/>
      <c r="K60" s="14">
        <f>ROUND((G60-I60),5)</f>
        <v>-40803.360000000001</v>
      </c>
      <c r="L60" s="10"/>
      <c r="M60" s="15">
        <f>ROUND(IF(G60=0, IF(I60=0, 0, SIGN(-I60)), IF(I60=0, SIGN(G60), (G60-I60)/ABS(I60))),5)</f>
        <v>-6.2030000000000002E-2</v>
      </c>
    </row>
    <row r="61" spans="1:13" ht="19.5" thickBot="1" x14ac:dyDescent="0.35">
      <c r="A61" s="1"/>
      <c r="B61" s="1" t="s">
        <v>62</v>
      </c>
      <c r="C61" s="1"/>
      <c r="D61" s="1"/>
      <c r="E61" s="1"/>
      <c r="F61" s="1"/>
      <c r="G61" s="18">
        <f>ROUND(SUM(G59:G60),5)</f>
        <v>617023.17000000004</v>
      </c>
      <c r="H61" s="10"/>
      <c r="I61" s="18">
        <f>ROUND(SUM(I59:I60),5)</f>
        <v>657826.53</v>
      </c>
      <c r="J61" s="10"/>
      <c r="K61" s="18">
        <f>ROUND((G61-I61),5)</f>
        <v>-40803.360000000001</v>
      </c>
      <c r="L61" s="10"/>
      <c r="M61" s="19">
        <f>ROUND(IF(G61=0, IF(I61=0, 0, SIGN(-I61)), IF(I61=0, SIGN(G61), (G61-I61)/ABS(I61))),5)</f>
        <v>-6.2030000000000002E-2</v>
      </c>
    </row>
    <row r="62" spans="1:13" s="22" customFormat="1" ht="19.5" thickBot="1" x14ac:dyDescent="0.35">
      <c r="A62" s="1" t="s">
        <v>63</v>
      </c>
      <c r="B62" s="1"/>
      <c r="C62" s="1"/>
      <c r="D62" s="1"/>
      <c r="E62" s="1"/>
      <c r="F62" s="1"/>
      <c r="G62" s="20">
        <f>ROUND(G3+G22+G58+G61,5)</f>
        <v>2535051.0299999998</v>
      </c>
      <c r="H62" s="1"/>
      <c r="I62" s="20">
        <f>ROUND(I3+I22+I58+I61,5)</f>
        <v>2519151.38</v>
      </c>
      <c r="J62" s="1"/>
      <c r="K62" s="20">
        <f>ROUND((G62-I62),5)</f>
        <v>15899.65</v>
      </c>
      <c r="L62" s="1"/>
      <c r="M62" s="21">
        <f>ROUND(IF(G62=0, IF(I62=0, 0, SIGN(-I62)), IF(I62=0, SIGN(G62), (G62-I62)/ABS(I62))),5)</f>
        <v>6.3099999999999996E-3</v>
      </c>
    </row>
    <row r="63" spans="1:13" ht="19.5" thickTop="1" x14ac:dyDescent="0.3">
      <c r="A63" s="1" t="s">
        <v>64</v>
      </c>
      <c r="B63" s="1"/>
      <c r="C63" s="1"/>
      <c r="D63" s="1"/>
      <c r="E63" s="1"/>
      <c r="F63" s="1"/>
      <c r="G63" s="9"/>
      <c r="H63" s="10"/>
      <c r="I63" s="9"/>
      <c r="J63" s="10"/>
      <c r="K63" s="9"/>
      <c r="L63" s="10"/>
      <c r="M63" s="11"/>
    </row>
    <row r="64" spans="1:13" x14ac:dyDescent="0.3">
      <c r="A64" s="1"/>
      <c r="B64" s="1" t="s">
        <v>65</v>
      </c>
      <c r="C64" s="1"/>
      <c r="D64" s="1"/>
      <c r="E64" s="1"/>
      <c r="F64" s="1"/>
      <c r="G64" s="9"/>
      <c r="H64" s="10"/>
      <c r="I64" s="9"/>
      <c r="J64" s="10"/>
      <c r="K64" s="9"/>
      <c r="L64" s="10"/>
      <c r="M64" s="11"/>
    </row>
    <row r="65" spans="1:13" x14ac:dyDescent="0.3">
      <c r="A65" s="1"/>
      <c r="B65" s="1"/>
      <c r="C65" s="1" t="s">
        <v>66</v>
      </c>
      <c r="D65" s="1"/>
      <c r="E65" s="1"/>
      <c r="F65" s="1"/>
      <c r="G65" s="9"/>
      <c r="H65" s="10"/>
      <c r="I65" s="9"/>
      <c r="J65" s="10"/>
      <c r="K65" s="9"/>
      <c r="L65" s="10"/>
      <c r="M65" s="11"/>
    </row>
    <row r="66" spans="1:13" x14ac:dyDescent="0.3">
      <c r="A66" s="1"/>
      <c r="B66" s="1"/>
      <c r="C66" s="1"/>
      <c r="D66" s="1" t="s">
        <v>67</v>
      </c>
      <c r="E66" s="1"/>
      <c r="F66" s="1"/>
      <c r="G66" s="9"/>
      <c r="H66" s="10"/>
      <c r="I66" s="9"/>
      <c r="J66" s="10"/>
      <c r="K66" s="9"/>
      <c r="L66" s="10"/>
      <c r="M66" s="11"/>
    </row>
    <row r="67" spans="1:13" ht="19.5" thickBot="1" x14ac:dyDescent="0.35">
      <c r="A67" s="1"/>
      <c r="B67" s="1"/>
      <c r="C67" s="1"/>
      <c r="D67" s="1"/>
      <c r="E67" s="1" t="s">
        <v>68</v>
      </c>
      <c r="F67" s="1"/>
      <c r="G67" s="12">
        <v>22329.27</v>
      </c>
      <c r="H67" s="10"/>
      <c r="I67" s="12">
        <v>45759.32</v>
      </c>
      <c r="J67" s="10"/>
      <c r="K67" s="12">
        <f>ROUND((G67-I67),5)</f>
        <v>-23430.05</v>
      </c>
      <c r="L67" s="10"/>
      <c r="M67" s="13">
        <f>ROUND(IF(G67=0, IF(I67=0, 0, SIGN(-I67)), IF(I67=0, SIGN(G67), (G67-I67)/ABS(I67))),5)</f>
        <v>-0.51202999999999999</v>
      </c>
    </row>
    <row r="68" spans="1:13" x14ac:dyDescent="0.3">
      <c r="A68" s="1"/>
      <c r="B68" s="1"/>
      <c r="C68" s="1"/>
      <c r="D68" s="1" t="s">
        <v>69</v>
      </c>
      <c r="E68" s="1"/>
      <c r="F68" s="1"/>
      <c r="G68" s="9">
        <f>ROUND(SUM(G66:G67),5)</f>
        <v>22329.27</v>
      </c>
      <c r="H68" s="10"/>
      <c r="I68" s="9">
        <f>ROUND(SUM(I66:I67),5)</f>
        <v>45759.32</v>
      </c>
      <c r="J68" s="10"/>
      <c r="K68" s="9">
        <f>ROUND((G68-I68),5)</f>
        <v>-23430.05</v>
      </c>
      <c r="L68" s="10"/>
      <c r="M68" s="11">
        <f>ROUND(IF(G68=0, IF(I68=0, 0, SIGN(-I68)), IF(I68=0, SIGN(G68), (G68-I68)/ABS(I68))),5)</f>
        <v>-0.51202999999999999</v>
      </c>
    </row>
    <row r="69" spans="1:13" x14ac:dyDescent="0.3">
      <c r="A69" s="1"/>
      <c r="B69" s="1"/>
      <c r="C69" s="1"/>
      <c r="D69" s="1" t="s">
        <v>70</v>
      </c>
      <c r="E69" s="1"/>
      <c r="F69" s="1"/>
      <c r="G69" s="9"/>
      <c r="H69" s="10"/>
      <c r="I69" s="9"/>
      <c r="J69" s="10"/>
      <c r="K69" s="9"/>
      <c r="L69" s="10"/>
      <c r="M69" s="11"/>
    </row>
    <row r="70" spans="1:13" x14ac:dyDescent="0.3">
      <c r="A70" s="1"/>
      <c r="B70" s="1"/>
      <c r="C70" s="1"/>
      <c r="D70" s="1"/>
      <c r="E70" s="1" t="s">
        <v>71</v>
      </c>
      <c r="F70" s="1"/>
      <c r="G70" s="9"/>
      <c r="H70" s="10"/>
      <c r="I70" s="9"/>
      <c r="J70" s="10"/>
      <c r="K70" s="9"/>
      <c r="L70" s="10"/>
      <c r="M70" s="11"/>
    </row>
    <row r="71" spans="1:13" x14ac:dyDescent="0.3">
      <c r="A71" s="1"/>
      <c r="B71" s="1"/>
      <c r="C71" s="1"/>
      <c r="D71" s="1"/>
      <c r="E71" s="1"/>
      <c r="F71" s="1" t="s">
        <v>72</v>
      </c>
      <c r="G71" s="9">
        <v>255</v>
      </c>
      <c r="H71" s="10"/>
      <c r="I71" s="9">
        <v>0</v>
      </c>
      <c r="J71" s="10"/>
      <c r="K71" s="9">
        <f t="shared" ref="K71:K92" si="6">ROUND((G71-I71),5)</f>
        <v>255</v>
      </c>
      <c r="L71" s="10"/>
      <c r="M71" s="11">
        <f t="shared" ref="M71:M92" si="7">ROUND(IF(G71=0, IF(I71=0, 0, SIGN(-I71)), IF(I71=0, SIGN(G71), (G71-I71)/ABS(I71))),5)</f>
        <v>1</v>
      </c>
    </row>
    <row r="72" spans="1:13" x14ac:dyDescent="0.3">
      <c r="A72" s="1"/>
      <c r="B72" s="1"/>
      <c r="C72" s="1"/>
      <c r="D72" s="1"/>
      <c r="E72" s="1"/>
      <c r="F72" s="1" t="s">
        <v>73</v>
      </c>
      <c r="G72" s="9">
        <v>4095</v>
      </c>
      <c r="H72" s="10"/>
      <c r="I72" s="9">
        <v>0</v>
      </c>
      <c r="J72" s="10"/>
      <c r="K72" s="9">
        <f t="shared" si="6"/>
        <v>4095</v>
      </c>
      <c r="L72" s="10"/>
      <c r="M72" s="11">
        <f t="shared" si="7"/>
        <v>1</v>
      </c>
    </row>
    <row r="73" spans="1:13" x14ac:dyDescent="0.3">
      <c r="A73" s="1"/>
      <c r="B73" s="1"/>
      <c r="C73" s="1"/>
      <c r="D73" s="1"/>
      <c r="E73" s="1"/>
      <c r="F73" s="1" t="s">
        <v>74</v>
      </c>
      <c r="G73" s="9">
        <v>6560.9</v>
      </c>
      <c r="H73" s="10"/>
      <c r="I73" s="9">
        <v>0</v>
      </c>
      <c r="J73" s="10"/>
      <c r="K73" s="9">
        <f t="shared" si="6"/>
        <v>6560.9</v>
      </c>
      <c r="L73" s="10"/>
      <c r="M73" s="11">
        <f t="shared" si="7"/>
        <v>1</v>
      </c>
    </row>
    <row r="74" spans="1:13" x14ac:dyDescent="0.3">
      <c r="A74" s="1"/>
      <c r="B74" s="1"/>
      <c r="C74" s="1"/>
      <c r="D74" s="1"/>
      <c r="E74" s="1"/>
      <c r="F74" s="1" t="s">
        <v>75</v>
      </c>
      <c r="G74" s="9">
        <v>1534.32</v>
      </c>
      <c r="H74" s="10"/>
      <c r="I74" s="9">
        <v>0</v>
      </c>
      <c r="J74" s="10"/>
      <c r="K74" s="9">
        <f t="shared" si="6"/>
        <v>1534.32</v>
      </c>
      <c r="L74" s="10"/>
      <c r="M74" s="11">
        <f t="shared" si="7"/>
        <v>1</v>
      </c>
    </row>
    <row r="75" spans="1:13" x14ac:dyDescent="0.3">
      <c r="A75" s="1"/>
      <c r="B75" s="1"/>
      <c r="C75" s="1"/>
      <c r="D75" s="1"/>
      <c r="E75" s="1"/>
      <c r="F75" s="1" t="s">
        <v>76</v>
      </c>
      <c r="G75" s="9">
        <v>1664.6</v>
      </c>
      <c r="H75" s="10"/>
      <c r="I75" s="9">
        <v>0</v>
      </c>
      <c r="J75" s="10"/>
      <c r="K75" s="9">
        <f t="shared" si="6"/>
        <v>1664.6</v>
      </c>
      <c r="L75" s="10"/>
      <c r="M75" s="11">
        <f t="shared" si="7"/>
        <v>1</v>
      </c>
    </row>
    <row r="76" spans="1:13" x14ac:dyDescent="0.3">
      <c r="A76" s="1"/>
      <c r="B76" s="1"/>
      <c r="C76" s="1"/>
      <c r="D76" s="1"/>
      <c r="E76" s="1"/>
      <c r="F76" s="1" t="s">
        <v>77</v>
      </c>
      <c r="G76" s="9">
        <v>83.15</v>
      </c>
      <c r="H76" s="10"/>
      <c r="I76" s="9">
        <v>120.44</v>
      </c>
      <c r="J76" s="10"/>
      <c r="K76" s="9">
        <f t="shared" si="6"/>
        <v>-37.29</v>
      </c>
      <c r="L76" s="10"/>
      <c r="M76" s="11">
        <f t="shared" si="7"/>
        <v>-0.30961</v>
      </c>
    </row>
    <row r="77" spans="1:13" x14ac:dyDescent="0.3">
      <c r="A77" s="1"/>
      <c r="B77" s="1"/>
      <c r="C77" s="1"/>
      <c r="D77" s="1"/>
      <c r="E77" s="1"/>
      <c r="F77" s="1" t="s">
        <v>78</v>
      </c>
      <c r="G77" s="9">
        <v>134</v>
      </c>
      <c r="H77" s="10"/>
      <c r="I77" s="9">
        <v>202</v>
      </c>
      <c r="J77" s="10"/>
      <c r="K77" s="9">
        <f t="shared" si="6"/>
        <v>-68</v>
      </c>
      <c r="L77" s="10"/>
      <c r="M77" s="11">
        <f t="shared" si="7"/>
        <v>-0.33662999999999998</v>
      </c>
    </row>
    <row r="78" spans="1:13" x14ac:dyDescent="0.3">
      <c r="A78" s="1"/>
      <c r="B78" s="1"/>
      <c r="C78" s="1"/>
      <c r="D78" s="1"/>
      <c r="E78" s="1"/>
      <c r="F78" s="1" t="s">
        <v>79</v>
      </c>
      <c r="G78" s="9">
        <v>1893.14</v>
      </c>
      <c r="H78" s="10"/>
      <c r="I78" s="9">
        <v>2846.46</v>
      </c>
      <c r="J78" s="10"/>
      <c r="K78" s="9">
        <f t="shared" si="6"/>
        <v>-953.32</v>
      </c>
      <c r="L78" s="10"/>
      <c r="M78" s="11">
        <f t="shared" si="7"/>
        <v>-0.33490999999999999</v>
      </c>
    </row>
    <row r="79" spans="1:13" x14ac:dyDescent="0.3">
      <c r="A79" s="1"/>
      <c r="B79" s="1"/>
      <c r="C79" s="1"/>
      <c r="D79" s="1"/>
      <c r="E79" s="1"/>
      <c r="F79" s="1" t="s">
        <v>80</v>
      </c>
      <c r="G79" s="9">
        <v>37.799999999999997</v>
      </c>
      <c r="H79" s="10"/>
      <c r="I79" s="9">
        <v>83.7</v>
      </c>
      <c r="J79" s="10"/>
      <c r="K79" s="9">
        <f t="shared" si="6"/>
        <v>-45.9</v>
      </c>
      <c r="L79" s="10"/>
      <c r="M79" s="11">
        <f t="shared" si="7"/>
        <v>-0.54839000000000004</v>
      </c>
    </row>
    <row r="80" spans="1:13" x14ac:dyDescent="0.3">
      <c r="A80" s="1"/>
      <c r="B80" s="1"/>
      <c r="C80" s="1"/>
      <c r="D80" s="1"/>
      <c r="E80" s="1"/>
      <c r="F80" s="1" t="s">
        <v>81</v>
      </c>
      <c r="G80" s="9">
        <v>-32.090000000000003</v>
      </c>
      <c r="H80" s="10"/>
      <c r="I80" s="9">
        <v>146.91</v>
      </c>
      <c r="J80" s="10"/>
      <c r="K80" s="9">
        <f t="shared" si="6"/>
        <v>-179</v>
      </c>
      <c r="L80" s="10"/>
      <c r="M80" s="11">
        <f t="shared" si="7"/>
        <v>-1.2184299999999999</v>
      </c>
    </row>
    <row r="81" spans="1:13" x14ac:dyDescent="0.3">
      <c r="A81" s="1"/>
      <c r="B81" s="1"/>
      <c r="C81" s="1"/>
      <c r="D81" s="1"/>
      <c r="E81" s="1"/>
      <c r="F81" s="1" t="s">
        <v>82</v>
      </c>
      <c r="G81" s="9">
        <v>340.99</v>
      </c>
      <c r="H81" s="10"/>
      <c r="I81" s="9">
        <v>1011.17</v>
      </c>
      <c r="J81" s="10"/>
      <c r="K81" s="9">
        <f t="shared" si="6"/>
        <v>-670.18</v>
      </c>
      <c r="L81" s="10"/>
      <c r="M81" s="11">
        <f t="shared" si="7"/>
        <v>-0.66278000000000004</v>
      </c>
    </row>
    <row r="82" spans="1:13" x14ac:dyDescent="0.3">
      <c r="A82" s="1"/>
      <c r="B82" s="1"/>
      <c r="C82" s="1"/>
      <c r="D82" s="1"/>
      <c r="E82" s="1"/>
      <c r="F82" s="1" t="s">
        <v>83</v>
      </c>
      <c r="G82" s="9">
        <v>820</v>
      </c>
      <c r="H82" s="10"/>
      <c r="I82" s="9">
        <v>780</v>
      </c>
      <c r="J82" s="10"/>
      <c r="K82" s="9">
        <f t="shared" si="6"/>
        <v>40</v>
      </c>
      <c r="L82" s="10"/>
      <c r="M82" s="11">
        <f t="shared" si="7"/>
        <v>5.1279999999999999E-2</v>
      </c>
    </row>
    <row r="83" spans="1:13" x14ac:dyDescent="0.3">
      <c r="A83" s="1"/>
      <c r="B83" s="1"/>
      <c r="C83" s="1"/>
      <c r="D83" s="1"/>
      <c r="E83" s="1"/>
      <c r="F83" s="1" t="s">
        <v>84</v>
      </c>
      <c r="G83" s="9">
        <v>3556.78</v>
      </c>
      <c r="H83" s="10"/>
      <c r="I83" s="9">
        <v>206.64</v>
      </c>
      <c r="J83" s="10"/>
      <c r="K83" s="9">
        <f t="shared" si="6"/>
        <v>3350.14</v>
      </c>
      <c r="L83" s="10"/>
      <c r="M83" s="11">
        <f t="shared" si="7"/>
        <v>16.21245</v>
      </c>
    </row>
    <row r="84" spans="1:13" ht="19.5" thickBot="1" x14ac:dyDescent="0.35">
      <c r="A84" s="1"/>
      <c r="B84" s="1"/>
      <c r="C84" s="1"/>
      <c r="D84" s="1"/>
      <c r="E84" s="1"/>
      <c r="F84" s="1" t="s">
        <v>85</v>
      </c>
      <c r="G84" s="12">
        <v>439.93</v>
      </c>
      <c r="H84" s="10"/>
      <c r="I84" s="12">
        <v>318.14999999999998</v>
      </c>
      <c r="J84" s="10"/>
      <c r="K84" s="12">
        <f t="shared" si="6"/>
        <v>121.78</v>
      </c>
      <c r="L84" s="10"/>
      <c r="M84" s="13">
        <f t="shared" si="7"/>
        <v>0.38278000000000001</v>
      </c>
    </row>
    <row r="85" spans="1:13" x14ac:dyDescent="0.3">
      <c r="A85" s="1"/>
      <c r="B85" s="1"/>
      <c r="C85" s="1"/>
      <c r="D85" s="1"/>
      <c r="E85" s="1" t="s">
        <v>86</v>
      </c>
      <c r="F85" s="1"/>
      <c r="G85" s="9">
        <f>ROUND(SUM(G70:G84),5)</f>
        <v>21383.52</v>
      </c>
      <c r="H85" s="10"/>
      <c r="I85" s="9">
        <f>ROUND(SUM(I70:I84),5)</f>
        <v>5715.47</v>
      </c>
      <c r="J85" s="10"/>
      <c r="K85" s="9">
        <f t="shared" si="6"/>
        <v>15668.05</v>
      </c>
      <c r="L85" s="10"/>
      <c r="M85" s="11">
        <f t="shared" si="7"/>
        <v>2.7413400000000001</v>
      </c>
    </row>
    <row r="86" spans="1:13" x14ac:dyDescent="0.3">
      <c r="A86" s="1"/>
      <c r="B86" s="1"/>
      <c r="C86" s="1"/>
      <c r="D86" s="1"/>
      <c r="E86" s="1" t="s">
        <v>87</v>
      </c>
      <c r="F86" s="1"/>
      <c r="G86" s="9">
        <v>-10979.36</v>
      </c>
      <c r="H86" s="10"/>
      <c r="I86" s="9">
        <v>-10979.36</v>
      </c>
      <c r="J86" s="10"/>
      <c r="K86" s="9">
        <f t="shared" si="6"/>
        <v>0</v>
      </c>
      <c r="L86" s="10"/>
      <c r="M86" s="11">
        <f t="shared" si="7"/>
        <v>0</v>
      </c>
    </row>
    <row r="87" spans="1:13" x14ac:dyDescent="0.3">
      <c r="A87" s="1"/>
      <c r="B87" s="1"/>
      <c r="C87" s="1"/>
      <c r="D87" s="1"/>
      <c r="E87" s="1" t="s">
        <v>88</v>
      </c>
      <c r="F87" s="1"/>
      <c r="G87" s="9">
        <v>2213.21</v>
      </c>
      <c r="H87" s="10"/>
      <c r="I87" s="9">
        <v>2213.21</v>
      </c>
      <c r="J87" s="10"/>
      <c r="K87" s="9">
        <f t="shared" si="6"/>
        <v>0</v>
      </c>
      <c r="L87" s="10"/>
      <c r="M87" s="11">
        <f t="shared" si="7"/>
        <v>0</v>
      </c>
    </row>
    <row r="88" spans="1:13" x14ac:dyDescent="0.3">
      <c r="A88" s="1"/>
      <c r="B88" s="1"/>
      <c r="C88" s="1"/>
      <c r="D88" s="1"/>
      <c r="E88" s="1" t="s">
        <v>89</v>
      </c>
      <c r="F88" s="1"/>
      <c r="G88" s="9">
        <v>508.1</v>
      </c>
      <c r="H88" s="10"/>
      <c r="I88" s="9">
        <v>508.1</v>
      </c>
      <c r="J88" s="10"/>
      <c r="K88" s="9">
        <f t="shared" si="6"/>
        <v>0</v>
      </c>
      <c r="L88" s="10"/>
      <c r="M88" s="11">
        <f t="shared" si="7"/>
        <v>0</v>
      </c>
    </row>
    <row r="89" spans="1:13" ht="19.5" thickBot="1" x14ac:dyDescent="0.35">
      <c r="A89" s="1"/>
      <c r="B89" s="1"/>
      <c r="C89" s="1"/>
      <c r="D89" s="1"/>
      <c r="E89" s="1" t="s">
        <v>90</v>
      </c>
      <c r="F89" s="1"/>
      <c r="G89" s="14">
        <v>553.91999999999996</v>
      </c>
      <c r="H89" s="10"/>
      <c r="I89" s="14">
        <v>553.91999999999996</v>
      </c>
      <c r="J89" s="10"/>
      <c r="K89" s="14">
        <f t="shared" si="6"/>
        <v>0</v>
      </c>
      <c r="L89" s="10"/>
      <c r="M89" s="15">
        <f t="shared" si="7"/>
        <v>0</v>
      </c>
    </row>
    <row r="90" spans="1:13" ht="19.5" thickBot="1" x14ac:dyDescent="0.35">
      <c r="A90" s="1"/>
      <c r="B90" s="1"/>
      <c r="C90" s="1"/>
      <c r="D90" s="1" t="s">
        <v>91</v>
      </c>
      <c r="E90" s="1"/>
      <c r="F90" s="1"/>
      <c r="G90" s="18">
        <f>ROUND(G69+SUM(G85:G89),5)</f>
        <v>13679.39</v>
      </c>
      <c r="H90" s="10"/>
      <c r="I90" s="18">
        <f>ROUND(I69+SUM(I85:I89),5)</f>
        <v>-1988.66</v>
      </c>
      <c r="J90" s="10"/>
      <c r="K90" s="18">
        <f t="shared" si="6"/>
        <v>15668.05</v>
      </c>
      <c r="L90" s="10"/>
      <c r="M90" s="19">
        <f t="shared" si="7"/>
        <v>7.8787000000000003</v>
      </c>
    </row>
    <row r="91" spans="1:13" ht="19.5" thickBot="1" x14ac:dyDescent="0.35">
      <c r="A91" s="1"/>
      <c r="B91" s="1"/>
      <c r="C91" s="1" t="s">
        <v>92</v>
      </c>
      <c r="D91" s="1"/>
      <c r="E91" s="1"/>
      <c r="F91" s="1"/>
      <c r="G91" s="16">
        <f>ROUND(G65+G68+G90,5)</f>
        <v>36008.660000000003</v>
      </c>
      <c r="H91" s="10"/>
      <c r="I91" s="16">
        <f>ROUND(I65+I68+I90,5)</f>
        <v>43770.66</v>
      </c>
      <c r="J91" s="10"/>
      <c r="K91" s="16">
        <f t="shared" si="6"/>
        <v>-7762</v>
      </c>
      <c r="L91" s="10"/>
      <c r="M91" s="17">
        <f t="shared" si="7"/>
        <v>-0.17732999999999999</v>
      </c>
    </row>
    <row r="92" spans="1:13" x14ac:dyDescent="0.3">
      <c r="A92" s="1"/>
      <c r="B92" s="1" t="s">
        <v>93</v>
      </c>
      <c r="C92" s="1"/>
      <c r="D92" s="1"/>
      <c r="E92" s="1"/>
      <c r="F92" s="1"/>
      <c r="G92" s="9">
        <f>ROUND(G64+G91,5)</f>
        <v>36008.660000000003</v>
      </c>
      <c r="H92" s="10"/>
      <c r="I92" s="9">
        <f>ROUND(I64+I91,5)</f>
        <v>43770.66</v>
      </c>
      <c r="J92" s="10"/>
      <c r="K92" s="9">
        <f t="shared" si="6"/>
        <v>-7762</v>
      </c>
      <c r="L92" s="10"/>
      <c r="M92" s="11">
        <f t="shared" si="7"/>
        <v>-0.17732999999999999</v>
      </c>
    </row>
    <row r="93" spans="1:13" x14ac:dyDescent="0.3">
      <c r="A93" s="1"/>
      <c r="B93" s="1" t="s">
        <v>94</v>
      </c>
      <c r="C93" s="1"/>
      <c r="D93" s="1"/>
      <c r="E93" s="1"/>
      <c r="F93" s="1"/>
      <c r="G93" s="9"/>
      <c r="H93" s="10"/>
      <c r="I93" s="9"/>
      <c r="J93" s="10"/>
      <c r="K93" s="9"/>
      <c r="L93" s="10"/>
      <c r="M93" s="11"/>
    </row>
    <row r="94" spans="1:13" x14ac:dyDescent="0.3">
      <c r="A94" s="1"/>
      <c r="B94" s="1"/>
      <c r="C94" s="1" t="s">
        <v>95</v>
      </c>
      <c r="D94" s="1"/>
      <c r="E94" s="1"/>
      <c r="F94" s="1"/>
      <c r="G94" s="9">
        <v>2450332.1800000002</v>
      </c>
      <c r="H94" s="10"/>
      <c r="I94" s="9">
        <v>2343785.09</v>
      </c>
      <c r="J94" s="10"/>
      <c r="K94" s="9">
        <f>ROUND((G94-I94),5)</f>
        <v>106547.09</v>
      </c>
      <c r="L94" s="10"/>
      <c r="M94" s="11">
        <f>ROUND(IF(G94=0, IF(I94=0, 0, SIGN(-I94)), IF(I94=0, SIGN(G94), (G94-I94)/ABS(I94))),5)</f>
        <v>4.546E-2</v>
      </c>
    </row>
    <row r="95" spans="1:13" x14ac:dyDescent="0.3">
      <c r="A95" s="1"/>
      <c r="B95" s="1"/>
      <c r="C95" s="1" t="s">
        <v>96</v>
      </c>
      <c r="D95" s="1"/>
      <c r="E95" s="1"/>
      <c r="F95" s="1"/>
      <c r="G95" s="9"/>
      <c r="H95" s="10"/>
      <c r="I95" s="9"/>
      <c r="J95" s="10"/>
      <c r="K95" s="9"/>
      <c r="L95" s="10"/>
      <c r="M95" s="11"/>
    </row>
    <row r="96" spans="1:13" ht="19.5" thickBot="1" x14ac:dyDescent="0.35">
      <c r="A96" s="1"/>
      <c r="B96" s="1"/>
      <c r="C96" s="1"/>
      <c r="D96" s="1" t="s">
        <v>97</v>
      </c>
      <c r="E96" s="1"/>
      <c r="F96" s="1"/>
      <c r="G96" s="12">
        <v>72659.81</v>
      </c>
      <c r="H96" s="10"/>
      <c r="I96" s="12">
        <v>72659.81</v>
      </c>
      <c r="J96" s="10"/>
      <c r="K96" s="12">
        <f>ROUND((G96-I96),5)</f>
        <v>0</v>
      </c>
      <c r="L96" s="10"/>
      <c r="M96" s="13">
        <f>ROUND(IF(G96=0, IF(I96=0, 0, SIGN(-I96)), IF(I96=0, SIGN(G96), (G96-I96)/ABS(I96))),5)</f>
        <v>0</v>
      </c>
    </row>
    <row r="97" spans="1:13" x14ac:dyDescent="0.3">
      <c r="A97" s="1"/>
      <c r="B97" s="1"/>
      <c r="C97" s="1" t="s">
        <v>98</v>
      </c>
      <c r="D97" s="1"/>
      <c r="E97" s="1"/>
      <c r="F97" s="1"/>
      <c r="G97" s="9">
        <f>ROUND(SUM(G95:G96),5)</f>
        <v>72659.81</v>
      </c>
      <c r="H97" s="10"/>
      <c r="I97" s="9">
        <f>ROUND(SUM(I95:I96),5)</f>
        <v>72659.81</v>
      </c>
      <c r="J97" s="10"/>
      <c r="K97" s="9">
        <f>ROUND((G97-I97),5)</f>
        <v>0</v>
      </c>
      <c r="L97" s="10"/>
      <c r="M97" s="11">
        <f>ROUND(IF(G97=0, IF(I97=0, 0, SIGN(-I97)), IF(I97=0, SIGN(G97), (G97-I97)/ABS(I97))),5)</f>
        <v>0</v>
      </c>
    </row>
    <row r="98" spans="1:13" ht="19.5" thickBot="1" x14ac:dyDescent="0.35">
      <c r="A98" s="1"/>
      <c r="B98" s="1"/>
      <c r="C98" s="1" t="s">
        <v>99</v>
      </c>
      <c r="D98" s="1"/>
      <c r="E98" s="1"/>
      <c r="F98" s="1"/>
      <c r="G98" s="14">
        <v>-23949.62</v>
      </c>
      <c r="H98" s="10"/>
      <c r="I98" s="14">
        <v>58935.82</v>
      </c>
      <c r="J98" s="10"/>
      <c r="K98" s="14">
        <f>ROUND((G98-I98),5)</f>
        <v>-82885.440000000002</v>
      </c>
      <c r="L98" s="10"/>
      <c r="M98" s="15">
        <f>ROUND(IF(G98=0, IF(I98=0, 0, SIGN(-I98)), IF(I98=0, SIGN(G98), (G98-I98)/ABS(I98))),5)</f>
        <v>-1.4063699999999999</v>
      </c>
    </row>
    <row r="99" spans="1:13" ht="19.5" thickBot="1" x14ac:dyDescent="0.35">
      <c r="A99" s="1"/>
      <c r="B99" s="1" t="s">
        <v>100</v>
      </c>
      <c r="C99" s="1"/>
      <c r="D99" s="1"/>
      <c r="E99" s="1"/>
      <c r="F99" s="1"/>
      <c r="G99" s="18">
        <f>ROUND(SUM(G93:G94)+SUM(G97:G98),5)</f>
        <v>2499042.37</v>
      </c>
      <c r="H99" s="10"/>
      <c r="I99" s="18">
        <f>ROUND(SUM(I93:I94)+SUM(I97:I98),5)</f>
        <v>2475380.7200000002</v>
      </c>
      <c r="J99" s="10"/>
      <c r="K99" s="18">
        <f>ROUND((G99-I99),5)</f>
        <v>23661.65</v>
      </c>
      <c r="L99" s="10"/>
      <c r="M99" s="19">
        <f>ROUND(IF(G99=0, IF(I99=0, 0, SIGN(-I99)), IF(I99=0, SIGN(G99), (G99-I99)/ABS(I99))),5)</f>
        <v>9.5600000000000008E-3</v>
      </c>
    </row>
    <row r="100" spans="1:13" s="22" customFormat="1" ht="19.5" thickBot="1" x14ac:dyDescent="0.35">
      <c r="A100" s="1" t="s">
        <v>101</v>
      </c>
      <c r="B100" s="1"/>
      <c r="C100" s="1"/>
      <c r="D100" s="1"/>
      <c r="E100" s="1"/>
      <c r="F100" s="1"/>
      <c r="G100" s="20">
        <f>ROUND(G63+G92+G99,5)</f>
        <v>2535051.0299999998</v>
      </c>
      <c r="H100" s="1"/>
      <c r="I100" s="20">
        <f>ROUND(I63+I92+I99,5)</f>
        <v>2519151.38</v>
      </c>
      <c r="J100" s="1"/>
      <c r="K100" s="20">
        <f>ROUND((G100-I100),5)</f>
        <v>15899.65</v>
      </c>
      <c r="L100" s="1"/>
      <c r="M100" s="21">
        <f>ROUND(IF(G100=0, IF(I100=0, 0, SIGN(-I100)), IF(I100=0, SIGN(G100), (G100-I100)/ABS(I100))),5)</f>
        <v>6.3099999999999996E-3</v>
      </c>
    </row>
    <row r="101" spans="1:13" ht="19.5" thickTop="1" x14ac:dyDescent="0.3"/>
  </sheetData>
  <pageMargins left="0.7" right="0.7" top="0.75" bottom="0.75" header="0.1" footer="0.3"/>
  <pageSetup scale="76" fitToHeight="0" orientation="landscape" r:id="rId1"/>
  <headerFooter>
    <oddHeader>&amp;L&amp;"Arial,Bold"&amp;8 3:38 PM
&amp;"Arial,Bold"&amp;8 08/15/22
&amp;"Arial,Bold"&amp;8 Accrual Basis&amp;C&amp;"Arial,Bold"&amp;12 Transitions of PA
&amp;"Arial,Bold"&amp;14 Balance Sheet Prev Year Comparison
&amp;"Arial,Bold"&amp;10 As of July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BCAE-35D4-44C7-8878-5B75782F55EB}">
  <sheetPr codeName="Sheet2"/>
  <dimension ref="A1:N37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F38" sqref="F38"/>
    </sheetView>
  </sheetViews>
  <sheetFormatPr defaultRowHeight="18.75" x14ac:dyDescent="0.3"/>
  <cols>
    <col min="1" max="2" width="3" style="22" customWidth="1"/>
    <col min="3" max="3" width="21.140625" style="22" customWidth="1"/>
    <col min="4" max="4" width="14.28515625" style="4" bestFit="1" customWidth="1"/>
    <col min="5" max="5" width="2.28515625" style="4" customWidth="1"/>
    <col min="6" max="6" width="12.140625" style="4" bestFit="1" customWidth="1"/>
    <col min="7" max="7" width="2.28515625" style="4" customWidth="1"/>
    <col min="8" max="8" width="14.28515625" style="4" bestFit="1" customWidth="1"/>
    <col min="9" max="9" width="2.28515625" style="4" customWidth="1"/>
    <col min="10" max="10" width="12.7109375" style="4" bestFit="1" customWidth="1"/>
    <col min="11" max="11" width="2.28515625" style="4" customWidth="1"/>
    <col min="12" max="12" width="12.7109375" style="4" bestFit="1" customWidth="1"/>
    <col min="13" max="13" width="2.28515625" style="4" customWidth="1"/>
    <col min="14" max="14" width="14.28515625" style="4" bestFit="1" customWidth="1"/>
    <col min="15" max="16384" width="9.140625" style="4"/>
  </cols>
  <sheetData>
    <row r="1" spans="1:14" s="8" customFormat="1" ht="19.5" thickBot="1" x14ac:dyDescent="0.35">
      <c r="A1" s="5"/>
      <c r="B1" s="5"/>
      <c r="C1" s="5"/>
      <c r="D1" s="31" t="s">
        <v>138</v>
      </c>
      <c r="E1" s="7"/>
      <c r="F1" s="31" t="s">
        <v>137</v>
      </c>
      <c r="G1" s="7"/>
      <c r="H1" s="31" t="s">
        <v>136</v>
      </c>
      <c r="I1" s="7"/>
      <c r="J1" s="31" t="s">
        <v>135</v>
      </c>
      <c r="K1" s="7"/>
      <c r="L1" s="31" t="s">
        <v>134</v>
      </c>
      <c r="M1" s="7"/>
      <c r="N1" s="31" t="s">
        <v>105</v>
      </c>
    </row>
    <row r="2" spans="1:14" ht="19.5" thickTop="1" x14ac:dyDescent="0.3">
      <c r="A2" s="1"/>
      <c r="B2" s="1" t="s">
        <v>133</v>
      </c>
      <c r="C2" s="1"/>
      <c r="D2" s="9">
        <v>372.23</v>
      </c>
      <c r="E2" s="10"/>
      <c r="F2" s="9">
        <v>0</v>
      </c>
      <c r="G2" s="10"/>
      <c r="H2" s="9">
        <v>590.1</v>
      </c>
      <c r="I2" s="10"/>
      <c r="J2" s="9">
        <v>0</v>
      </c>
      <c r="K2" s="10"/>
      <c r="L2" s="9">
        <v>0</v>
      </c>
      <c r="M2" s="10"/>
      <c r="N2" s="9">
        <f t="shared" ref="N2:N10" si="0">ROUND(SUM(D2:L2),5)</f>
        <v>962.33</v>
      </c>
    </row>
    <row r="3" spans="1:14" x14ac:dyDescent="0.3">
      <c r="A3" s="1"/>
      <c r="B3" s="1" t="s">
        <v>132</v>
      </c>
      <c r="C3" s="1"/>
      <c r="D3" s="9">
        <v>1243.1099999999999</v>
      </c>
      <c r="E3" s="10"/>
      <c r="F3" s="9">
        <v>0</v>
      </c>
      <c r="G3" s="10"/>
      <c r="H3" s="9">
        <v>0</v>
      </c>
      <c r="I3" s="10"/>
      <c r="J3" s="9">
        <v>0</v>
      </c>
      <c r="K3" s="10"/>
      <c r="L3" s="9">
        <v>0</v>
      </c>
      <c r="M3" s="10"/>
      <c r="N3" s="9">
        <f t="shared" si="0"/>
        <v>1243.1099999999999</v>
      </c>
    </row>
    <row r="4" spans="1:14" x14ac:dyDescent="0.3">
      <c r="A4" s="1"/>
      <c r="B4" s="1" t="s">
        <v>131</v>
      </c>
      <c r="C4" s="1"/>
      <c r="D4" s="9">
        <v>0</v>
      </c>
      <c r="E4" s="10"/>
      <c r="F4" s="9">
        <v>0</v>
      </c>
      <c r="G4" s="10"/>
      <c r="H4" s="9">
        <v>4623.41</v>
      </c>
      <c r="I4" s="10"/>
      <c r="J4" s="9">
        <v>645.1</v>
      </c>
      <c r="K4" s="10"/>
      <c r="L4" s="9">
        <v>510.96</v>
      </c>
      <c r="M4" s="10"/>
      <c r="N4" s="9">
        <f t="shared" si="0"/>
        <v>5779.47</v>
      </c>
    </row>
    <row r="5" spans="1:14" x14ac:dyDescent="0.3">
      <c r="A5" s="1"/>
      <c r="B5" s="1" t="s">
        <v>130</v>
      </c>
      <c r="C5" s="1"/>
      <c r="D5" s="9">
        <v>2828.76</v>
      </c>
      <c r="E5" s="10"/>
      <c r="F5" s="9">
        <v>0</v>
      </c>
      <c r="G5" s="10"/>
      <c r="H5" s="9">
        <v>11283.08</v>
      </c>
      <c r="I5" s="10"/>
      <c r="J5" s="9">
        <v>69.81</v>
      </c>
      <c r="K5" s="10"/>
      <c r="L5" s="9">
        <v>0</v>
      </c>
      <c r="M5" s="10"/>
      <c r="N5" s="9">
        <f t="shared" si="0"/>
        <v>14181.65</v>
      </c>
    </row>
    <row r="6" spans="1:14" x14ac:dyDescent="0.3">
      <c r="A6" s="1"/>
      <c r="B6" s="1" t="s">
        <v>129</v>
      </c>
      <c r="C6" s="1"/>
      <c r="D6" s="9">
        <v>1925</v>
      </c>
      <c r="E6" s="10"/>
      <c r="F6" s="9">
        <v>0</v>
      </c>
      <c r="G6" s="10"/>
      <c r="H6" s="9">
        <v>0</v>
      </c>
      <c r="I6" s="10"/>
      <c r="J6" s="9">
        <v>0</v>
      </c>
      <c r="K6" s="10"/>
      <c r="L6" s="9">
        <v>0</v>
      </c>
      <c r="M6" s="10"/>
      <c r="N6" s="9">
        <f t="shared" si="0"/>
        <v>1925</v>
      </c>
    </row>
    <row r="7" spans="1:14" x14ac:dyDescent="0.3">
      <c r="A7" s="1"/>
      <c r="B7" s="1" t="s">
        <v>128</v>
      </c>
      <c r="C7" s="1"/>
      <c r="D7" s="9">
        <v>4714.43</v>
      </c>
      <c r="E7" s="10"/>
      <c r="F7" s="9">
        <v>0</v>
      </c>
      <c r="G7" s="10"/>
      <c r="H7" s="9">
        <v>0</v>
      </c>
      <c r="I7" s="10"/>
      <c r="J7" s="9">
        <v>0</v>
      </c>
      <c r="K7" s="10"/>
      <c r="L7" s="9">
        <v>0</v>
      </c>
      <c r="M7" s="10"/>
      <c r="N7" s="9">
        <f t="shared" si="0"/>
        <v>4714.43</v>
      </c>
    </row>
    <row r="8" spans="1:14" x14ac:dyDescent="0.3">
      <c r="A8" s="1"/>
      <c r="B8" s="1" t="s">
        <v>127</v>
      </c>
      <c r="C8" s="1"/>
      <c r="D8" s="9">
        <v>744.89</v>
      </c>
      <c r="E8" s="10"/>
      <c r="F8" s="9">
        <v>0</v>
      </c>
      <c r="G8" s="10"/>
      <c r="H8" s="9">
        <v>6007.49</v>
      </c>
      <c r="I8" s="10"/>
      <c r="J8" s="9">
        <v>0</v>
      </c>
      <c r="K8" s="10"/>
      <c r="L8" s="9">
        <v>0</v>
      </c>
      <c r="M8" s="10"/>
      <c r="N8" s="9">
        <f t="shared" si="0"/>
        <v>6752.38</v>
      </c>
    </row>
    <row r="9" spans="1:14" x14ac:dyDescent="0.3">
      <c r="A9" s="1"/>
      <c r="B9" s="1" t="s">
        <v>126</v>
      </c>
      <c r="C9" s="1"/>
      <c r="D9" s="9">
        <v>4179.6499999999996</v>
      </c>
      <c r="E9" s="10"/>
      <c r="F9" s="9">
        <v>0</v>
      </c>
      <c r="G9" s="10"/>
      <c r="H9" s="9">
        <v>6828</v>
      </c>
      <c r="I9" s="10"/>
      <c r="J9" s="9">
        <v>0</v>
      </c>
      <c r="K9" s="10"/>
      <c r="L9" s="9">
        <v>0</v>
      </c>
      <c r="M9" s="10"/>
      <c r="N9" s="9">
        <f t="shared" si="0"/>
        <v>11007.65</v>
      </c>
    </row>
    <row r="10" spans="1:14" x14ac:dyDescent="0.3">
      <c r="A10" s="1"/>
      <c r="B10" s="1" t="s">
        <v>125</v>
      </c>
      <c r="C10" s="1"/>
      <c r="D10" s="9">
        <v>2976.75</v>
      </c>
      <c r="E10" s="10"/>
      <c r="F10" s="9">
        <v>0</v>
      </c>
      <c r="G10" s="10"/>
      <c r="H10" s="9">
        <v>0</v>
      </c>
      <c r="I10" s="10"/>
      <c r="J10" s="9">
        <v>0</v>
      </c>
      <c r="K10" s="10"/>
      <c r="L10" s="9">
        <v>0</v>
      </c>
      <c r="M10" s="10"/>
      <c r="N10" s="9">
        <f t="shared" si="0"/>
        <v>2976.75</v>
      </c>
    </row>
    <row r="11" spans="1:14" x14ac:dyDescent="0.3">
      <c r="A11" s="1"/>
      <c r="B11" s="1" t="s">
        <v>124</v>
      </c>
      <c r="C11" s="1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</row>
    <row r="12" spans="1:14" x14ac:dyDescent="0.3">
      <c r="A12" s="1"/>
      <c r="B12" s="1"/>
      <c r="C12" s="1" t="s">
        <v>123</v>
      </c>
      <c r="D12" s="9">
        <v>0</v>
      </c>
      <c r="E12" s="10"/>
      <c r="F12" s="9">
        <v>0</v>
      </c>
      <c r="G12" s="10"/>
      <c r="H12" s="9">
        <v>669.76</v>
      </c>
      <c r="I12" s="10"/>
      <c r="J12" s="9">
        <v>2853.53</v>
      </c>
      <c r="K12" s="10"/>
      <c r="L12" s="9">
        <v>1645.71</v>
      </c>
      <c r="M12" s="10"/>
      <c r="N12" s="9">
        <f>ROUND(SUM(D12:L12),5)</f>
        <v>5169</v>
      </c>
    </row>
    <row r="13" spans="1:14" ht="19.5" thickBot="1" x14ac:dyDescent="0.35">
      <c r="A13" s="1"/>
      <c r="B13" s="1"/>
      <c r="C13" s="1" t="s">
        <v>122</v>
      </c>
      <c r="D13" s="12">
        <v>63445.8</v>
      </c>
      <c r="E13" s="10"/>
      <c r="F13" s="12">
        <v>0</v>
      </c>
      <c r="G13" s="10"/>
      <c r="H13" s="12">
        <v>52330.97</v>
      </c>
      <c r="I13" s="10"/>
      <c r="J13" s="12">
        <v>14831.01</v>
      </c>
      <c r="K13" s="10"/>
      <c r="L13" s="12">
        <v>0</v>
      </c>
      <c r="M13" s="10"/>
      <c r="N13" s="12">
        <f>ROUND(SUM(D13:L13),5)</f>
        <v>130607.78</v>
      </c>
    </row>
    <row r="14" spans="1:14" x14ac:dyDescent="0.3">
      <c r="A14" s="1"/>
      <c r="B14" s="1" t="s">
        <v>121</v>
      </c>
      <c r="C14" s="1"/>
      <c r="D14" s="9">
        <f>ROUND(SUM(D11:D13),5)</f>
        <v>63445.8</v>
      </c>
      <c r="E14" s="10"/>
      <c r="F14" s="9">
        <f>ROUND(SUM(F11:F13),5)</f>
        <v>0</v>
      </c>
      <c r="G14" s="10"/>
      <c r="H14" s="9">
        <f>ROUND(SUM(H11:H13),5)</f>
        <v>53000.73</v>
      </c>
      <c r="I14" s="10"/>
      <c r="J14" s="9">
        <f>ROUND(SUM(J11:J13),5)</f>
        <v>17684.54</v>
      </c>
      <c r="K14" s="10"/>
      <c r="L14" s="9">
        <f>ROUND(SUM(L11:L13),5)</f>
        <v>1645.71</v>
      </c>
      <c r="M14" s="10"/>
      <c r="N14" s="9">
        <f>ROUND(SUM(D14:L14),5)</f>
        <v>135776.78</v>
      </c>
    </row>
    <row r="15" spans="1:14" x14ac:dyDescent="0.3">
      <c r="A15" s="1"/>
      <c r="B15" s="1" t="s">
        <v>120</v>
      </c>
      <c r="C15" s="1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</row>
    <row r="16" spans="1:14" x14ac:dyDescent="0.3">
      <c r="A16" s="1"/>
      <c r="B16" s="1"/>
      <c r="C16" s="1" t="s">
        <v>119</v>
      </c>
      <c r="D16" s="9">
        <v>14434.73</v>
      </c>
      <c r="E16" s="10"/>
      <c r="F16" s="9">
        <v>0</v>
      </c>
      <c r="G16" s="10"/>
      <c r="H16" s="9">
        <v>0</v>
      </c>
      <c r="I16" s="10"/>
      <c r="J16" s="9">
        <v>0</v>
      </c>
      <c r="K16" s="10"/>
      <c r="L16" s="9">
        <v>0</v>
      </c>
      <c r="M16" s="10"/>
      <c r="N16" s="9">
        <f>ROUND(SUM(D16:L16),5)</f>
        <v>14434.73</v>
      </c>
    </row>
    <row r="17" spans="1:14" ht="19.5" thickBot="1" x14ac:dyDescent="0.35">
      <c r="A17" s="1"/>
      <c r="B17" s="1"/>
      <c r="C17" s="1" t="s">
        <v>118</v>
      </c>
      <c r="D17" s="12">
        <v>1665.66</v>
      </c>
      <c r="E17" s="10"/>
      <c r="F17" s="12">
        <v>0</v>
      </c>
      <c r="G17" s="10"/>
      <c r="H17" s="12">
        <v>0</v>
      </c>
      <c r="I17" s="10"/>
      <c r="J17" s="12">
        <v>0</v>
      </c>
      <c r="K17" s="10"/>
      <c r="L17" s="12">
        <v>0</v>
      </c>
      <c r="M17" s="10"/>
      <c r="N17" s="12">
        <f>ROUND(SUM(D17:L17),5)</f>
        <v>1665.66</v>
      </c>
    </row>
    <row r="18" spans="1:14" x14ac:dyDescent="0.3">
      <c r="A18" s="1"/>
      <c r="B18" s="1" t="s">
        <v>117</v>
      </c>
      <c r="C18" s="1"/>
      <c r="D18" s="9">
        <f>ROUND(SUM(D15:D17),5)</f>
        <v>16100.39</v>
      </c>
      <c r="E18" s="10"/>
      <c r="F18" s="9">
        <f>ROUND(SUM(F15:F17),5)</f>
        <v>0</v>
      </c>
      <c r="G18" s="10"/>
      <c r="H18" s="9">
        <f>ROUND(SUM(H15:H17),5)</f>
        <v>0</v>
      </c>
      <c r="I18" s="10"/>
      <c r="J18" s="9">
        <f>ROUND(SUM(J15:J17),5)</f>
        <v>0</v>
      </c>
      <c r="K18" s="10"/>
      <c r="L18" s="9">
        <f>ROUND(SUM(L15:L17),5)</f>
        <v>0</v>
      </c>
      <c r="M18" s="10"/>
      <c r="N18" s="9">
        <f>ROUND(SUM(D18:L18),5)</f>
        <v>16100.39</v>
      </c>
    </row>
    <row r="19" spans="1:14" x14ac:dyDescent="0.3">
      <c r="A19" s="1"/>
      <c r="B19" s="1" t="s">
        <v>116</v>
      </c>
      <c r="C19" s="1"/>
      <c r="D19" s="9">
        <v>0</v>
      </c>
      <c r="E19" s="10"/>
      <c r="F19" s="9">
        <v>0</v>
      </c>
      <c r="G19" s="10"/>
      <c r="H19" s="9">
        <v>279.02</v>
      </c>
      <c r="I19" s="10"/>
      <c r="J19" s="9">
        <v>246.75</v>
      </c>
      <c r="K19" s="10"/>
      <c r="L19" s="9">
        <v>889.52</v>
      </c>
      <c r="M19" s="10"/>
      <c r="N19" s="9">
        <f>ROUND(SUM(D19:L19),5)</f>
        <v>1415.29</v>
      </c>
    </row>
    <row r="20" spans="1:14" x14ac:dyDescent="0.3">
      <c r="A20" s="1"/>
      <c r="B20" s="1" t="s">
        <v>115</v>
      </c>
      <c r="C20" s="1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</row>
    <row r="21" spans="1:14" ht="19.5" thickBot="1" x14ac:dyDescent="0.35">
      <c r="A21" s="1"/>
      <c r="B21" s="1"/>
      <c r="C21" s="1" t="s">
        <v>114</v>
      </c>
      <c r="D21" s="12">
        <v>538.51</v>
      </c>
      <c r="E21" s="10"/>
      <c r="F21" s="12">
        <v>0</v>
      </c>
      <c r="G21" s="10"/>
      <c r="H21" s="12">
        <v>60.71</v>
      </c>
      <c r="I21" s="10"/>
      <c r="J21" s="12">
        <v>0</v>
      </c>
      <c r="K21" s="10"/>
      <c r="L21" s="12">
        <v>0</v>
      </c>
      <c r="M21" s="10"/>
      <c r="N21" s="12">
        <f>ROUND(SUM(D21:L21),5)</f>
        <v>599.22</v>
      </c>
    </row>
    <row r="22" spans="1:14" x14ac:dyDescent="0.3">
      <c r="A22" s="1"/>
      <c r="B22" s="1" t="s">
        <v>113</v>
      </c>
      <c r="C22" s="1"/>
      <c r="D22" s="9">
        <f>ROUND(SUM(D20:D21),5)</f>
        <v>538.51</v>
      </c>
      <c r="E22" s="10"/>
      <c r="F22" s="9">
        <f>ROUND(SUM(F20:F21),5)</f>
        <v>0</v>
      </c>
      <c r="G22" s="10"/>
      <c r="H22" s="9">
        <f>ROUND(SUM(H20:H21),5)</f>
        <v>60.71</v>
      </c>
      <c r="I22" s="10"/>
      <c r="J22" s="9">
        <f>ROUND(SUM(J20:J21),5)</f>
        <v>0</v>
      </c>
      <c r="K22" s="10"/>
      <c r="L22" s="9">
        <f>ROUND(SUM(L20:L21),5)</f>
        <v>0</v>
      </c>
      <c r="M22" s="10"/>
      <c r="N22" s="9">
        <f>ROUND(SUM(D22:L22),5)</f>
        <v>599.22</v>
      </c>
    </row>
    <row r="23" spans="1:14" x14ac:dyDescent="0.3">
      <c r="A23" s="1"/>
      <c r="B23" s="1" t="s">
        <v>112</v>
      </c>
      <c r="C23" s="1"/>
      <c r="D23" s="9">
        <v>11748.84</v>
      </c>
      <c r="E23" s="10"/>
      <c r="F23" s="9">
        <v>0</v>
      </c>
      <c r="G23" s="10"/>
      <c r="H23" s="30">
        <v>15397.11</v>
      </c>
      <c r="I23" s="10"/>
      <c r="J23" s="30">
        <v>5916.18</v>
      </c>
      <c r="K23" s="10"/>
      <c r="L23" s="30">
        <v>5585.94</v>
      </c>
      <c r="M23" s="10"/>
      <c r="N23" s="9">
        <f>ROUND(SUM(D23:L23),5)</f>
        <v>38648.07</v>
      </c>
    </row>
    <row r="24" spans="1:14" x14ac:dyDescent="0.3">
      <c r="A24" s="1"/>
      <c r="B24" s="1" t="s">
        <v>111</v>
      </c>
      <c r="C24" s="1"/>
      <c r="D24" s="9">
        <v>3376.32</v>
      </c>
      <c r="E24" s="10"/>
      <c r="F24" s="9">
        <v>0</v>
      </c>
      <c r="G24" s="10"/>
      <c r="H24" s="30">
        <v>21921.64</v>
      </c>
      <c r="I24" s="10"/>
      <c r="J24" s="30">
        <v>7145.73</v>
      </c>
      <c r="K24" s="10"/>
      <c r="L24" s="30">
        <v>4031.6</v>
      </c>
      <c r="M24" s="10"/>
      <c r="N24" s="9">
        <f>ROUND(SUM(D24:L24),5)</f>
        <v>36475.29</v>
      </c>
    </row>
    <row r="25" spans="1:14" x14ac:dyDescent="0.3">
      <c r="A25" s="1"/>
      <c r="B25" s="1" t="s">
        <v>110</v>
      </c>
      <c r="C25" s="1"/>
      <c r="D25" s="9">
        <v>897.24</v>
      </c>
      <c r="E25" s="10"/>
      <c r="F25" s="9">
        <v>0</v>
      </c>
      <c r="G25" s="10"/>
      <c r="H25" s="9">
        <v>0</v>
      </c>
      <c r="I25" s="10"/>
      <c r="J25" s="9">
        <v>0</v>
      </c>
      <c r="K25" s="10"/>
      <c r="L25" s="9">
        <v>0</v>
      </c>
      <c r="M25" s="10"/>
      <c r="N25" s="9">
        <f>ROUND(SUM(D25:L25),5)</f>
        <v>897.24</v>
      </c>
    </row>
    <row r="26" spans="1:14" x14ac:dyDescent="0.3">
      <c r="A26" s="1"/>
      <c r="B26" s="1" t="s">
        <v>109</v>
      </c>
      <c r="C26" s="1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</row>
    <row r="27" spans="1:14" ht="19.5" thickBot="1" x14ac:dyDescent="0.35">
      <c r="A27" s="1"/>
      <c r="B27" s="1"/>
      <c r="C27" s="1" t="s">
        <v>108</v>
      </c>
      <c r="D27" s="12">
        <v>48338.62</v>
      </c>
      <c r="E27" s="10"/>
      <c r="F27" s="12">
        <v>0</v>
      </c>
      <c r="G27" s="10"/>
      <c r="H27" s="12">
        <v>153591.12</v>
      </c>
      <c r="I27" s="10"/>
      <c r="J27" s="12">
        <v>65781.3</v>
      </c>
      <c r="K27" s="10"/>
      <c r="L27" s="12">
        <v>68213</v>
      </c>
      <c r="M27" s="10"/>
      <c r="N27" s="12">
        <f>ROUND(SUM(D27:L27),5)</f>
        <v>335924.04</v>
      </c>
    </row>
    <row r="28" spans="1:14" x14ac:dyDescent="0.3">
      <c r="A28" s="1"/>
      <c r="B28" s="1" t="s">
        <v>107</v>
      </c>
      <c r="C28" s="1"/>
      <c r="D28" s="9">
        <f>ROUND(SUM(D26:D27),5)</f>
        <v>48338.62</v>
      </c>
      <c r="E28" s="10"/>
      <c r="F28" s="9">
        <f>ROUND(SUM(F26:F27),5)</f>
        <v>0</v>
      </c>
      <c r="G28" s="10"/>
      <c r="H28" s="9">
        <f>ROUND(SUM(H26:H27),5)</f>
        <v>153591.12</v>
      </c>
      <c r="I28" s="10"/>
      <c r="J28" s="9">
        <f>ROUND(SUM(J26:J27),5)</f>
        <v>65781.3</v>
      </c>
      <c r="K28" s="10"/>
      <c r="L28" s="9">
        <f>ROUND(SUM(L26:L27),5)</f>
        <v>68213</v>
      </c>
      <c r="M28" s="10"/>
      <c r="N28" s="9">
        <f>ROUND(SUM(D28:L28),5)</f>
        <v>335924.04</v>
      </c>
    </row>
    <row r="29" spans="1:14" ht="19.5" thickBot="1" x14ac:dyDescent="0.35">
      <c r="A29" s="1"/>
      <c r="B29" s="1" t="s">
        <v>106</v>
      </c>
      <c r="C29" s="1"/>
      <c r="D29" s="9">
        <v>456.8</v>
      </c>
      <c r="E29" s="10"/>
      <c r="F29" s="9">
        <v>0</v>
      </c>
      <c r="G29" s="10"/>
      <c r="H29" s="30">
        <v>565.6</v>
      </c>
      <c r="I29" s="10"/>
      <c r="J29" s="30">
        <v>363.2</v>
      </c>
      <c r="K29" s="10"/>
      <c r="L29" s="29">
        <v>4916.8</v>
      </c>
      <c r="M29" s="10"/>
      <c r="N29" s="9">
        <f>ROUND(SUM(D29:L29),5)</f>
        <v>6302.4</v>
      </c>
    </row>
    <row r="30" spans="1:14" s="22" customFormat="1" ht="19.5" thickBot="1" x14ac:dyDescent="0.35">
      <c r="A30" s="1" t="s">
        <v>105</v>
      </c>
      <c r="B30" s="1"/>
      <c r="C30" s="1"/>
      <c r="D30" s="20">
        <f>ROUND(SUM(D2:D10)+D14+SUM(D18:D19)+SUM(D22:D25)+SUM(D28:D29),5)</f>
        <v>163887.34</v>
      </c>
      <c r="E30" s="1"/>
      <c r="F30" s="20">
        <f>ROUND(SUM(F2:F10)+F14+SUM(F18:F19)+SUM(F22:F25)+SUM(F28:F29),5)</f>
        <v>0</v>
      </c>
      <c r="G30" s="1"/>
      <c r="H30" s="20">
        <f>ROUND(SUM(H2:H10)+H14+SUM(H18:H19)+SUM(H22:H25)+SUM(H28:H29),5)</f>
        <v>274148.01</v>
      </c>
      <c r="I30" s="1"/>
      <c r="J30" s="20">
        <f>ROUND(SUM(J2:J10)+J14+SUM(J18:J19)+SUM(J22:J25)+SUM(J28:J29),5)</f>
        <v>97852.61</v>
      </c>
      <c r="K30" s="1"/>
      <c r="L30" s="20">
        <f>ROUND(SUM(L2:L10)+L14+SUM(L18:L19)+SUM(L22:L25)+SUM(L28:L29),5)</f>
        <v>85793.53</v>
      </c>
      <c r="M30" s="1"/>
      <c r="N30" s="20">
        <f>ROUND(SUM(D30:L30),5)</f>
        <v>621681.49</v>
      </c>
    </row>
    <row r="31" spans="1:14" ht="19.5" thickTop="1" x14ac:dyDescent="0.3"/>
    <row r="34" spans="6:12" x14ac:dyDescent="0.3">
      <c r="F34" s="28" t="s">
        <v>104</v>
      </c>
      <c r="G34" s="27"/>
      <c r="H34" s="27"/>
      <c r="I34" s="27"/>
      <c r="J34" s="27"/>
      <c r="K34" s="27"/>
      <c r="L34" s="27"/>
    </row>
    <row r="35" spans="6:12" x14ac:dyDescent="0.3">
      <c r="F35" s="26" t="s">
        <v>103</v>
      </c>
      <c r="G35" s="26"/>
      <c r="H35" s="26"/>
      <c r="I35" s="26"/>
      <c r="J35" s="26"/>
      <c r="K35" s="26"/>
      <c r="L35" s="26"/>
    </row>
    <row r="37" spans="6:12" x14ac:dyDescent="0.3">
      <c r="F37" s="25" t="s">
        <v>102</v>
      </c>
      <c r="G37" s="25"/>
      <c r="H37" s="25"/>
      <c r="I37" s="25"/>
      <c r="J37" s="25"/>
      <c r="K37" s="25"/>
      <c r="L37" s="25"/>
    </row>
  </sheetData>
  <pageMargins left="0.7" right="0.7" top="0.75" bottom="0.75" header="0.1" footer="0.3"/>
  <pageSetup orientation="landscape" r:id="rId1"/>
  <headerFooter>
    <oddHeader>&amp;L&amp;"Arial,Bold"&amp;8 12:56 PM
&amp;"Arial,Bold"&amp;8 08/15/22
&amp;"Arial,Bold"&amp;8 &amp;C&amp;"Arial,Bold"&amp;12 Transitions of PA
&amp;"Arial,Bold"&amp;14 A/R Aging Summary
&amp;"Arial,Bold"&amp;10 As of July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4CAA8-11CA-4DE8-8D65-EBEE565BBE49}">
  <sheetPr codeName="Sheet3">
    <pageSetUpPr fitToPage="1"/>
  </sheetPr>
  <dimension ref="A1:AE422"/>
  <sheetViews>
    <sheetView workbookViewId="0">
      <pane xSplit="8" ySplit="2" topLeftCell="I353" activePane="bottomRight" state="frozenSplit"/>
      <selection pane="topRight" activeCell="I1" sqref="I1"/>
      <selection pane="bottomLeft" activeCell="A3" sqref="A3"/>
      <selection pane="bottomRight" activeCell="H369" sqref="H369"/>
    </sheetView>
  </sheetViews>
  <sheetFormatPr defaultRowHeight="18.75" x14ac:dyDescent="0.3"/>
  <cols>
    <col min="1" max="7" width="3" style="22" customWidth="1"/>
    <col min="8" max="8" width="34.5703125" style="22" customWidth="1"/>
    <col min="9" max="9" width="14.28515625" style="4" bestFit="1" customWidth="1"/>
    <col min="10" max="10" width="2.28515625" style="4" customWidth="1"/>
    <col min="11" max="11" width="14.28515625" style="4" bestFit="1" customWidth="1"/>
    <col min="12" max="12" width="2.28515625" style="4" customWidth="1"/>
    <col min="13" max="13" width="15.140625" style="4" bestFit="1" customWidth="1"/>
    <col min="14" max="14" width="2.28515625" style="4" customWidth="1"/>
    <col min="15" max="15" width="14.85546875" style="4" bestFit="1" customWidth="1"/>
    <col min="16" max="16" width="2.28515625" style="4" customWidth="1"/>
    <col min="17" max="17" width="11.140625" style="4" hidden="1" customWidth="1"/>
    <col min="18" max="18" width="2.28515625" style="4" hidden="1" customWidth="1"/>
    <col min="19" max="19" width="8.7109375" style="4" hidden="1" customWidth="1"/>
    <col min="20" max="20" width="2.28515625" style="4" hidden="1" customWidth="1"/>
    <col min="21" max="21" width="12" style="4" hidden="1" customWidth="1"/>
    <col min="22" max="22" width="2.28515625" style="4" hidden="1" customWidth="1"/>
    <col min="23" max="23" width="10.28515625" style="4" hidden="1" customWidth="1"/>
    <col min="24" max="24" width="2.28515625" style="4" hidden="1" customWidth="1"/>
    <col min="25" max="25" width="14" style="4" hidden="1" customWidth="1"/>
    <col min="26" max="26" width="2.28515625" style="4" hidden="1" customWidth="1"/>
    <col min="27" max="27" width="8.7109375" style="4" hidden="1" customWidth="1"/>
    <col min="28" max="28" width="2.28515625" style="4" hidden="1" customWidth="1"/>
    <col min="29" max="29" width="12" style="4" hidden="1" customWidth="1"/>
    <col min="30" max="30" width="2.28515625" style="4" hidden="1" customWidth="1"/>
    <col min="31" max="31" width="10.28515625" style="4" hidden="1" customWidth="1"/>
    <col min="32" max="16384" width="9.140625" style="4"/>
  </cols>
  <sheetData>
    <row r="1" spans="1:31" ht="19.5" thickBot="1" x14ac:dyDescent="0.35">
      <c r="A1" s="1"/>
      <c r="B1" s="1"/>
      <c r="C1" s="1"/>
      <c r="D1" s="1"/>
      <c r="E1" s="1"/>
      <c r="F1" s="1"/>
      <c r="G1" s="1"/>
      <c r="H1" s="1"/>
      <c r="I1" s="33"/>
      <c r="J1" s="3"/>
      <c r="K1" s="33"/>
      <c r="L1" s="3"/>
      <c r="M1" s="33"/>
      <c r="N1" s="3"/>
      <c r="O1" s="33"/>
      <c r="P1" s="35"/>
      <c r="Q1" s="33"/>
      <c r="R1" s="3"/>
      <c r="S1" s="33"/>
      <c r="T1" s="3"/>
      <c r="U1" s="33"/>
      <c r="V1" s="3"/>
      <c r="W1" s="33"/>
      <c r="X1" s="35"/>
      <c r="Y1" s="34" t="s">
        <v>105</v>
      </c>
      <c r="Z1" s="3"/>
      <c r="AA1" s="33"/>
      <c r="AB1" s="3"/>
      <c r="AC1" s="33"/>
      <c r="AD1" s="3"/>
      <c r="AE1" s="33"/>
    </row>
    <row r="2" spans="1:31" s="8" customFormat="1" ht="20.25" thickTop="1" thickBot="1" x14ac:dyDescent="0.35">
      <c r="A2" s="5"/>
      <c r="B2" s="5"/>
      <c r="C2" s="5"/>
      <c r="D2" s="5"/>
      <c r="E2" s="5"/>
      <c r="F2" s="5"/>
      <c r="G2" s="5"/>
      <c r="H2" s="5"/>
      <c r="I2" s="6" t="s">
        <v>560</v>
      </c>
      <c r="J2" s="7"/>
      <c r="K2" s="6" t="s">
        <v>557</v>
      </c>
      <c r="L2" s="7"/>
      <c r="M2" s="6" t="s">
        <v>556</v>
      </c>
      <c r="N2" s="7"/>
      <c r="O2" s="6" t="s">
        <v>555</v>
      </c>
      <c r="P2" s="7"/>
      <c r="Q2" s="6" t="s">
        <v>559</v>
      </c>
      <c r="R2" s="7"/>
      <c r="S2" s="6" t="s">
        <v>557</v>
      </c>
      <c r="T2" s="7"/>
      <c r="U2" s="6" t="s">
        <v>556</v>
      </c>
      <c r="V2" s="7"/>
      <c r="W2" s="6" t="s">
        <v>555</v>
      </c>
      <c r="X2" s="7"/>
      <c r="Y2" s="6" t="s">
        <v>558</v>
      </c>
      <c r="Z2" s="7"/>
      <c r="AA2" s="6" t="s">
        <v>557</v>
      </c>
      <c r="AB2" s="7"/>
      <c r="AC2" s="6" t="s">
        <v>556</v>
      </c>
      <c r="AD2" s="7"/>
      <c r="AE2" s="6" t="s">
        <v>555</v>
      </c>
    </row>
    <row r="3" spans="1:31" ht="19.5" thickTop="1" x14ac:dyDescent="0.3">
      <c r="A3" s="1"/>
      <c r="B3" s="1" t="s">
        <v>554</v>
      </c>
      <c r="C3" s="1"/>
      <c r="D3" s="1"/>
      <c r="E3" s="1"/>
      <c r="F3" s="1"/>
      <c r="G3" s="1"/>
      <c r="H3" s="1"/>
      <c r="I3" s="9"/>
      <c r="J3" s="10"/>
      <c r="K3" s="9"/>
      <c r="L3" s="10"/>
      <c r="M3" s="9"/>
      <c r="N3" s="10"/>
      <c r="O3" s="11"/>
      <c r="P3" s="10"/>
      <c r="Q3" s="9"/>
      <c r="R3" s="10"/>
      <c r="S3" s="9"/>
      <c r="T3" s="10"/>
      <c r="U3" s="9"/>
      <c r="V3" s="10"/>
      <c r="W3" s="11"/>
      <c r="X3" s="10"/>
      <c r="Y3" s="9"/>
      <c r="Z3" s="10"/>
      <c r="AA3" s="9"/>
      <c r="AB3" s="10"/>
      <c r="AC3" s="9"/>
      <c r="AD3" s="10"/>
      <c r="AE3" s="11"/>
    </row>
    <row r="4" spans="1:31" x14ac:dyDescent="0.3">
      <c r="A4" s="1"/>
      <c r="B4" s="1"/>
      <c r="C4" s="1"/>
      <c r="D4" s="1" t="s">
        <v>553</v>
      </c>
      <c r="E4" s="1"/>
      <c r="F4" s="1"/>
      <c r="G4" s="1"/>
      <c r="H4" s="1"/>
      <c r="I4" s="9"/>
      <c r="J4" s="10"/>
      <c r="K4" s="9"/>
      <c r="L4" s="10"/>
      <c r="M4" s="9"/>
      <c r="N4" s="10"/>
      <c r="O4" s="11"/>
      <c r="P4" s="10"/>
      <c r="Q4" s="9"/>
      <c r="R4" s="10"/>
      <c r="S4" s="9"/>
      <c r="T4" s="10"/>
      <c r="U4" s="9"/>
      <c r="V4" s="10"/>
      <c r="W4" s="11"/>
      <c r="X4" s="10"/>
      <c r="Y4" s="9"/>
      <c r="Z4" s="10"/>
      <c r="AA4" s="9"/>
      <c r="AB4" s="10"/>
      <c r="AC4" s="9"/>
      <c r="AD4" s="10"/>
      <c r="AE4" s="11"/>
    </row>
    <row r="5" spans="1:31" hidden="1" x14ac:dyDescent="0.3">
      <c r="A5" s="1"/>
      <c r="B5" s="1"/>
      <c r="C5" s="1"/>
      <c r="D5" s="1"/>
      <c r="E5" s="1" t="s">
        <v>552</v>
      </c>
      <c r="F5" s="1"/>
      <c r="G5" s="1"/>
      <c r="H5" s="1"/>
      <c r="I5" s="9">
        <v>0</v>
      </c>
      <c r="J5" s="10"/>
      <c r="K5" s="9"/>
      <c r="L5" s="10"/>
      <c r="M5" s="9"/>
      <c r="N5" s="10"/>
      <c r="O5" s="11"/>
      <c r="P5" s="10"/>
      <c r="Q5" s="9">
        <v>0</v>
      </c>
      <c r="R5" s="10"/>
      <c r="S5" s="9">
        <v>0</v>
      </c>
      <c r="T5" s="10"/>
      <c r="U5" s="9">
        <f t="shared" ref="U5:U10" si="0">ROUND((Q5-S5),5)</f>
        <v>0</v>
      </c>
      <c r="V5" s="10"/>
      <c r="W5" s="11">
        <f t="shared" ref="W5:W10" si="1">ROUND(IF(S5=0, IF(Q5=0, 0, 1), Q5/S5),5)</f>
        <v>0</v>
      </c>
      <c r="X5" s="10"/>
      <c r="Y5" s="9">
        <f t="shared" ref="Y5:Y10" si="2">ROUND(I5+Q5,5)</f>
        <v>0</v>
      </c>
      <c r="Z5" s="10"/>
      <c r="AA5" s="9">
        <f t="shared" ref="AA5:AA10" si="3">ROUND(K5+S5,5)</f>
        <v>0</v>
      </c>
      <c r="AB5" s="10"/>
      <c r="AC5" s="9">
        <f t="shared" ref="AC5:AC10" si="4">ROUND((Y5-AA5),5)</f>
        <v>0</v>
      </c>
      <c r="AD5" s="10"/>
      <c r="AE5" s="11">
        <f t="shared" ref="AE5:AE10" si="5">ROUND(IF(AA5=0, IF(Y5=0, 0, 1), Y5/AA5),5)</f>
        <v>0</v>
      </c>
    </row>
    <row r="6" spans="1:31" hidden="1" x14ac:dyDescent="0.3">
      <c r="A6" s="1"/>
      <c r="B6" s="1"/>
      <c r="C6" s="1"/>
      <c r="D6" s="1"/>
      <c r="E6" s="1" t="s">
        <v>551</v>
      </c>
      <c r="F6" s="1"/>
      <c r="G6" s="1"/>
      <c r="H6" s="1"/>
      <c r="I6" s="9">
        <v>0</v>
      </c>
      <c r="J6" s="10"/>
      <c r="K6" s="9"/>
      <c r="L6" s="10"/>
      <c r="M6" s="9"/>
      <c r="N6" s="10"/>
      <c r="O6" s="11"/>
      <c r="P6" s="10"/>
      <c r="Q6" s="9">
        <v>0</v>
      </c>
      <c r="R6" s="10"/>
      <c r="S6" s="9">
        <v>0</v>
      </c>
      <c r="T6" s="10"/>
      <c r="U6" s="9">
        <f t="shared" si="0"/>
        <v>0</v>
      </c>
      <c r="V6" s="10"/>
      <c r="W6" s="11">
        <f t="shared" si="1"/>
        <v>0</v>
      </c>
      <c r="X6" s="10"/>
      <c r="Y6" s="9">
        <f t="shared" si="2"/>
        <v>0</v>
      </c>
      <c r="Z6" s="10"/>
      <c r="AA6" s="9">
        <f t="shared" si="3"/>
        <v>0</v>
      </c>
      <c r="AB6" s="10"/>
      <c r="AC6" s="9">
        <f t="shared" si="4"/>
        <v>0</v>
      </c>
      <c r="AD6" s="10"/>
      <c r="AE6" s="11">
        <f t="shared" si="5"/>
        <v>0</v>
      </c>
    </row>
    <row r="7" spans="1:31" hidden="1" x14ac:dyDescent="0.3">
      <c r="A7" s="1"/>
      <c r="B7" s="1"/>
      <c r="C7" s="1"/>
      <c r="D7" s="1"/>
      <c r="E7" s="1" t="s">
        <v>550</v>
      </c>
      <c r="F7" s="1"/>
      <c r="G7" s="1"/>
      <c r="H7" s="1"/>
      <c r="I7" s="9">
        <v>0</v>
      </c>
      <c r="J7" s="10"/>
      <c r="K7" s="9"/>
      <c r="L7" s="10"/>
      <c r="M7" s="9"/>
      <c r="N7" s="10"/>
      <c r="O7" s="11"/>
      <c r="P7" s="10"/>
      <c r="Q7" s="9">
        <v>0</v>
      </c>
      <c r="R7" s="10"/>
      <c r="S7" s="9">
        <v>0</v>
      </c>
      <c r="T7" s="10"/>
      <c r="U7" s="9">
        <f t="shared" si="0"/>
        <v>0</v>
      </c>
      <c r="V7" s="10"/>
      <c r="W7" s="11">
        <f t="shared" si="1"/>
        <v>0</v>
      </c>
      <c r="X7" s="10"/>
      <c r="Y7" s="9">
        <f t="shared" si="2"/>
        <v>0</v>
      </c>
      <c r="Z7" s="10"/>
      <c r="AA7" s="9">
        <f t="shared" si="3"/>
        <v>0</v>
      </c>
      <c r="AB7" s="10"/>
      <c r="AC7" s="9">
        <f t="shared" si="4"/>
        <v>0</v>
      </c>
      <c r="AD7" s="10"/>
      <c r="AE7" s="11">
        <f t="shared" si="5"/>
        <v>0</v>
      </c>
    </row>
    <row r="8" spans="1:31" hidden="1" x14ac:dyDescent="0.3">
      <c r="A8" s="1"/>
      <c r="B8" s="1"/>
      <c r="C8" s="1"/>
      <c r="D8" s="1"/>
      <c r="E8" s="1" t="s">
        <v>549</v>
      </c>
      <c r="F8" s="1"/>
      <c r="G8" s="1"/>
      <c r="H8" s="1"/>
      <c r="I8" s="9">
        <v>0</v>
      </c>
      <c r="J8" s="10"/>
      <c r="K8" s="9">
        <v>0</v>
      </c>
      <c r="L8" s="10"/>
      <c r="M8" s="9">
        <f>ROUND((I8-K8),5)</f>
        <v>0</v>
      </c>
      <c r="N8" s="10"/>
      <c r="O8" s="11">
        <f>ROUND(IF(K8=0, IF(I8=0, 0, 1), I8/K8),5)</f>
        <v>0</v>
      </c>
      <c r="P8" s="10"/>
      <c r="Q8" s="9">
        <v>0</v>
      </c>
      <c r="R8" s="10"/>
      <c r="S8" s="9">
        <v>0</v>
      </c>
      <c r="T8" s="10"/>
      <c r="U8" s="9">
        <f t="shared" si="0"/>
        <v>0</v>
      </c>
      <c r="V8" s="10"/>
      <c r="W8" s="11">
        <f t="shared" si="1"/>
        <v>0</v>
      </c>
      <c r="X8" s="10"/>
      <c r="Y8" s="9">
        <f t="shared" si="2"/>
        <v>0</v>
      </c>
      <c r="Z8" s="10"/>
      <c r="AA8" s="9">
        <f t="shared" si="3"/>
        <v>0</v>
      </c>
      <c r="AB8" s="10"/>
      <c r="AC8" s="9">
        <f t="shared" si="4"/>
        <v>0</v>
      </c>
      <c r="AD8" s="10"/>
      <c r="AE8" s="11">
        <f t="shared" si="5"/>
        <v>0</v>
      </c>
    </row>
    <row r="9" spans="1:31" hidden="1" x14ac:dyDescent="0.3">
      <c r="A9" s="1"/>
      <c r="B9" s="1"/>
      <c r="C9" s="1"/>
      <c r="D9" s="1"/>
      <c r="E9" s="1" t="s">
        <v>548</v>
      </c>
      <c r="F9" s="1"/>
      <c r="G9" s="1"/>
      <c r="H9" s="1"/>
      <c r="I9" s="9">
        <v>0</v>
      </c>
      <c r="J9" s="10"/>
      <c r="K9" s="9"/>
      <c r="L9" s="10"/>
      <c r="M9" s="9"/>
      <c r="N9" s="10"/>
      <c r="O9" s="11"/>
      <c r="P9" s="10"/>
      <c r="Q9" s="9">
        <v>0</v>
      </c>
      <c r="R9" s="10"/>
      <c r="S9" s="9">
        <v>0</v>
      </c>
      <c r="T9" s="10"/>
      <c r="U9" s="9">
        <f t="shared" si="0"/>
        <v>0</v>
      </c>
      <c r="V9" s="10"/>
      <c r="W9" s="11">
        <f t="shared" si="1"/>
        <v>0</v>
      </c>
      <c r="X9" s="10"/>
      <c r="Y9" s="9">
        <f t="shared" si="2"/>
        <v>0</v>
      </c>
      <c r="Z9" s="10"/>
      <c r="AA9" s="9">
        <f t="shared" si="3"/>
        <v>0</v>
      </c>
      <c r="AB9" s="10"/>
      <c r="AC9" s="9">
        <f t="shared" si="4"/>
        <v>0</v>
      </c>
      <c r="AD9" s="10"/>
      <c r="AE9" s="11">
        <f t="shared" si="5"/>
        <v>0</v>
      </c>
    </row>
    <row r="10" spans="1:31" hidden="1" x14ac:dyDescent="0.3">
      <c r="A10" s="1"/>
      <c r="B10" s="1"/>
      <c r="C10" s="1"/>
      <c r="D10" s="1"/>
      <c r="E10" s="1" t="s">
        <v>547</v>
      </c>
      <c r="F10" s="1"/>
      <c r="G10" s="1"/>
      <c r="H10" s="1"/>
      <c r="I10" s="9">
        <v>0</v>
      </c>
      <c r="J10" s="10"/>
      <c r="K10" s="9"/>
      <c r="L10" s="10"/>
      <c r="M10" s="9"/>
      <c r="N10" s="10"/>
      <c r="O10" s="11"/>
      <c r="P10" s="10"/>
      <c r="Q10" s="9">
        <v>0</v>
      </c>
      <c r="R10" s="10"/>
      <c r="S10" s="9">
        <v>0</v>
      </c>
      <c r="T10" s="10"/>
      <c r="U10" s="9">
        <f t="shared" si="0"/>
        <v>0</v>
      </c>
      <c r="V10" s="10"/>
      <c r="W10" s="11">
        <f t="shared" si="1"/>
        <v>0</v>
      </c>
      <c r="X10" s="10"/>
      <c r="Y10" s="9">
        <f t="shared" si="2"/>
        <v>0</v>
      </c>
      <c r="Z10" s="10"/>
      <c r="AA10" s="9">
        <f t="shared" si="3"/>
        <v>0</v>
      </c>
      <c r="AB10" s="10"/>
      <c r="AC10" s="9">
        <f t="shared" si="4"/>
        <v>0</v>
      </c>
      <c r="AD10" s="10"/>
      <c r="AE10" s="11">
        <f t="shared" si="5"/>
        <v>0</v>
      </c>
    </row>
    <row r="11" spans="1:31" hidden="1" x14ac:dyDescent="0.3">
      <c r="A11" s="1"/>
      <c r="B11" s="1"/>
      <c r="C11" s="1"/>
      <c r="D11" s="1"/>
      <c r="E11" s="1" t="s">
        <v>546</v>
      </c>
      <c r="F11" s="1"/>
      <c r="G11" s="1"/>
      <c r="H11" s="1"/>
      <c r="I11" s="9"/>
      <c r="J11" s="10"/>
      <c r="K11" s="9"/>
      <c r="L11" s="10"/>
      <c r="M11" s="9"/>
      <c r="N11" s="10"/>
      <c r="O11" s="11"/>
      <c r="P11" s="10"/>
      <c r="Q11" s="9"/>
      <c r="R11" s="10"/>
      <c r="S11" s="9"/>
      <c r="T11" s="10"/>
      <c r="U11" s="9"/>
      <c r="V11" s="10"/>
      <c r="W11" s="11"/>
      <c r="X11" s="10"/>
      <c r="Y11" s="9"/>
      <c r="Z11" s="10"/>
      <c r="AA11" s="9"/>
      <c r="AB11" s="10"/>
      <c r="AC11" s="9"/>
      <c r="AD11" s="10"/>
      <c r="AE11" s="11"/>
    </row>
    <row r="12" spans="1:31" hidden="1" x14ac:dyDescent="0.3">
      <c r="A12" s="1"/>
      <c r="B12" s="1"/>
      <c r="C12" s="1"/>
      <c r="D12" s="1"/>
      <c r="E12" s="1"/>
      <c r="F12" s="1" t="s">
        <v>545</v>
      </c>
      <c r="G12" s="1"/>
      <c r="H12" s="1"/>
      <c r="I12" s="9">
        <v>0</v>
      </c>
      <c r="J12" s="10"/>
      <c r="K12" s="9"/>
      <c r="L12" s="10"/>
      <c r="M12" s="9"/>
      <c r="N12" s="10"/>
      <c r="O12" s="11"/>
      <c r="P12" s="10"/>
      <c r="Q12" s="9">
        <v>0</v>
      </c>
      <c r="R12" s="10"/>
      <c r="S12" s="9">
        <v>0</v>
      </c>
      <c r="T12" s="10"/>
      <c r="U12" s="9">
        <f>ROUND((Q12-S12),5)</f>
        <v>0</v>
      </c>
      <c r="V12" s="10"/>
      <c r="W12" s="11">
        <f>ROUND(IF(S12=0, IF(Q12=0, 0, 1), Q12/S12),5)</f>
        <v>0</v>
      </c>
      <c r="X12" s="10"/>
      <c r="Y12" s="9">
        <f>ROUND(I12+Q12,5)</f>
        <v>0</v>
      </c>
      <c r="Z12" s="10"/>
      <c r="AA12" s="9">
        <f>ROUND(K12+S12,5)</f>
        <v>0</v>
      </c>
      <c r="AB12" s="10"/>
      <c r="AC12" s="9">
        <f>ROUND((Y12-AA12),5)</f>
        <v>0</v>
      </c>
      <c r="AD12" s="10"/>
      <c r="AE12" s="11">
        <f>ROUND(IF(AA12=0, IF(Y12=0, 0, 1), Y12/AA12),5)</f>
        <v>0</v>
      </c>
    </row>
    <row r="13" spans="1:31" hidden="1" x14ac:dyDescent="0.3">
      <c r="A13" s="1"/>
      <c r="B13" s="1"/>
      <c r="C13" s="1"/>
      <c r="D13" s="1"/>
      <c r="E13" s="1"/>
      <c r="F13" s="1" t="s">
        <v>544</v>
      </c>
      <c r="G13" s="1"/>
      <c r="H13" s="1"/>
      <c r="I13" s="9">
        <v>0</v>
      </c>
      <c r="J13" s="10"/>
      <c r="K13" s="9"/>
      <c r="L13" s="10"/>
      <c r="M13" s="9"/>
      <c r="N13" s="10"/>
      <c r="O13" s="11"/>
      <c r="P13" s="10"/>
      <c r="Q13" s="9">
        <v>0</v>
      </c>
      <c r="R13" s="10"/>
      <c r="S13" s="9">
        <v>0</v>
      </c>
      <c r="T13" s="10"/>
      <c r="U13" s="9">
        <f>ROUND((Q13-S13),5)</f>
        <v>0</v>
      </c>
      <c r="V13" s="10"/>
      <c r="W13" s="11">
        <f>ROUND(IF(S13=0, IF(Q13=0, 0, 1), Q13/S13),5)</f>
        <v>0</v>
      </c>
      <c r="X13" s="10"/>
      <c r="Y13" s="9">
        <f>ROUND(I13+Q13,5)</f>
        <v>0</v>
      </c>
      <c r="Z13" s="10"/>
      <c r="AA13" s="9">
        <f>ROUND(K13+S13,5)</f>
        <v>0</v>
      </c>
      <c r="AB13" s="10"/>
      <c r="AC13" s="9">
        <f>ROUND((Y13-AA13),5)</f>
        <v>0</v>
      </c>
      <c r="AD13" s="10"/>
      <c r="AE13" s="11">
        <f>ROUND(IF(AA13=0, IF(Y13=0, 0, 1), Y13/AA13),5)</f>
        <v>0</v>
      </c>
    </row>
    <row r="14" spans="1:31" x14ac:dyDescent="0.3">
      <c r="A14" s="1"/>
      <c r="B14" s="1"/>
      <c r="C14" s="1"/>
      <c r="D14" s="1"/>
      <c r="E14" s="1"/>
      <c r="F14" s="1" t="s">
        <v>543</v>
      </c>
      <c r="G14" s="1"/>
      <c r="H14" s="1"/>
      <c r="I14" s="9"/>
      <c r="J14" s="10"/>
      <c r="K14" s="9"/>
      <c r="L14" s="10"/>
      <c r="M14" s="9"/>
      <c r="N14" s="10"/>
      <c r="O14" s="11"/>
      <c r="P14" s="10"/>
      <c r="Q14" s="9"/>
      <c r="R14" s="10"/>
      <c r="S14" s="9"/>
      <c r="T14" s="10"/>
      <c r="U14" s="9"/>
      <c r="V14" s="10"/>
      <c r="W14" s="11"/>
      <c r="X14" s="10"/>
      <c r="Y14" s="9"/>
      <c r="Z14" s="10"/>
      <c r="AA14" s="9"/>
      <c r="AB14" s="10"/>
      <c r="AC14" s="9"/>
      <c r="AD14" s="10"/>
      <c r="AE14" s="11"/>
    </row>
    <row r="15" spans="1:31" x14ac:dyDescent="0.3">
      <c r="A15" s="1"/>
      <c r="B15" s="1"/>
      <c r="C15" s="1"/>
      <c r="D15" s="1"/>
      <c r="E15" s="1"/>
      <c r="F15" s="1"/>
      <c r="G15" s="1" t="s">
        <v>542</v>
      </c>
      <c r="H15" s="1"/>
      <c r="I15" s="9"/>
      <c r="J15" s="10"/>
      <c r="K15" s="9"/>
      <c r="L15" s="10"/>
      <c r="M15" s="9"/>
      <c r="N15" s="10"/>
      <c r="O15" s="11"/>
      <c r="P15" s="10"/>
      <c r="Q15" s="9"/>
      <c r="R15" s="10"/>
      <c r="S15" s="9"/>
      <c r="T15" s="10"/>
      <c r="U15" s="9"/>
      <c r="V15" s="10"/>
      <c r="W15" s="11"/>
      <c r="X15" s="10"/>
      <c r="Y15" s="9"/>
      <c r="Z15" s="10"/>
      <c r="AA15" s="9"/>
      <c r="AB15" s="10"/>
      <c r="AC15" s="9"/>
      <c r="AD15" s="10"/>
      <c r="AE15" s="11"/>
    </row>
    <row r="16" spans="1:31" x14ac:dyDescent="0.3">
      <c r="A16" s="1"/>
      <c r="B16" s="1"/>
      <c r="C16" s="1"/>
      <c r="D16" s="1"/>
      <c r="E16" s="1"/>
      <c r="F16" s="1"/>
      <c r="G16" s="1"/>
      <c r="H16" s="1" t="s">
        <v>541</v>
      </c>
      <c r="I16" s="9">
        <v>0</v>
      </c>
      <c r="J16" s="10"/>
      <c r="K16" s="9">
        <v>1137</v>
      </c>
      <c r="L16" s="10"/>
      <c r="M16" s="9">
        <f>ROUND((I16-K16),5)</f>
        <v>-1137</v>
      </c>
      <c r="N16" s="10"/>
      <c r="O16" s="11">
        <f>ROUND(IF(K16=0, IF(I16=0, 0, 1), I16/K16),5)</f>
        <v>0</v>
      </c>
      <c r="P16" s="10"/>
      <c r="Q16" s="9">
        <v>0</v>
      </c>
      <c r="R16" s="10"/>
      <c r="S16" s="9">
        <v>568.5</v>
      </c>
      <c r="T16" s="10"/>
      <c r="U16" s="9">
        <f t="shared" ref="U16:U22" si="6">ROUND((Q16-S16),5)</f>
        <v>-568.5</v>
      </c>
      <c r="V16" s="10"/>
      <c r="W16" s="11">
        <f t="shared" ref="W16:W22" si="7">ROUND(IF(S16=0, IF(Q16=0, 0, 1), Q16/S16),5)</f>
        <v>0</v>
      </c>
      <c r="X16" s="10"/>
      <c r="Y16" s="9">
        <f t="shared" ref="Y16:Y22" si="8">ROUND(I16+Q16,5)</f>
        <v>0</v>
      </c>
      <c r="Z16" s="10"/>
      <c r="AA16" s="9">
        <f t="shared" ref="AA16:AA22" si="9">ROUND(K16+S16,5)</f>
        <v>1705.5</v>
      </c>
      <c r="AB16" s="10"/>
      <c r="AC16" s="9">
        <f t="shared" ref="AC16:AC22" si="10">ROUND((Y16-AA16),5)</f>
        <v>-1705.5</v>
      </c>
      <c r="AD16" s="10"/>
      <c r="AE16" s="11">
        <f t="shared" ref="AE16:AE22" si="11">ROUND(IF(AA16=0, IF(Y16=0, 0, 1), Y16/AA16),5)</f>
        <v>0</v>
      </c>
    </row>
    <row r="17" spans="1:31" x14ac:dyDescent="0.3">
      <c r="A17" s="1"/>
      <c r="B17" s="1"/>
      <c r="C17" s="1"/>
      <c r="D17" s="1"/>
      <c r="E17" s="1"/>
      <c r="F17" s="1"/>
      <c r="G17" s="1"/>
      <c r="H17" s="1" t="s">
        <v>540</v>
      </c>
      <c r="I17" s="9">
        <v>538.51</v>
      </c>
      <c r="J17" s="10"/>
      <c r="K17" s="9">
        <v>317</v>
      </c>
      <c r="L17" s="10"/>
      <c r="M17" s="9">
        <f>ROUND((I17-K17),5)</f>
        <v>221.51</v>
      </c>
      <c r="N17" s="10"/>
      <c r="O17" s="11">
        <f>ROUND(IF(K17=0, IF(I17=0, 0, 1), I17/K17),5)</f>
        <v>1.6987699999999999</v>
      </c>
      <c r="P17" s="10"/>
      <c r="Q17" s="9">
        <v>0</v>
      </c>
      <c r="R17" s="10"/>
      <c r="S17" s="9">
        <v>158.5</v>
      </c>
      <c r="T17" s="10"/>
      <c r="U17" s="9">
        <f t="shared" si="6"/>
        <v>-158.5</v>
      </c>
      <c r="V17" s="10"/>
      <c r="W17" s="11">
        <f t="shared" si="7"/>
        <v>0</v>
      </c>
      <c r="X17" s="10"/>
      <c r="Y17" s="9">
        <f t="shared" si="8"/>
        <v>538.51</v>
      </c>
      <c r="Z17" s="10"/>
      <c r="AA17" s="9">
        <f t="shared" si="9"/>
        <v>475.5</v>
      </c>
      <c r="AB17" s="10"/>
      <c r="AC17" s="9">
        <f t="shared" si="10"/>
        <v>63.01</v>
      </c>
      <c r="AD17" s="10"/>
      <c r="AE17" s="11">
        <f t="shared" si="11"/>
        <v>1.1325099999999999</v>
      </c>
    </row>
    <row r="18" spans="1:31" x14ac:dyDescent="0.3">
      <c r="A18" s="1"/>
      <c r="B18" s="1"/>
      <c r="C18" s="1"/>
      <c r="D18" s="1"/>
      <c r="E18" s="1"/>
      <c r="F18" s="1"/>
      <c r="G18" s="1"/>
      <c r="H18" s="1" t="s">
        <v>539</v>
      </c>
      <c r="I18" s="9">
        <v>16102.39</v>
      </c>
      <c r="J18" s="10"/>
      <c r="K18" s="9">
        <v>16818</v>
      </c>
      <c r="L18" s="10"/>
      <c r="M18" s="9">
        <f>ROUND((I18-K18),5)</f>
        <v>-715.61</v>
      </c>
      <c r="N18" s="10"/>
      <c r="O18" s="11">
        <f>ROUND(IF(K18=0, IF(I18=0, 0, 1), I18/K18),5)</f>
        <v>0.95745000000000002</v>
      </c>
      <c r="P18" s="10"/>
      <c r="Q18" s="9">
        <v>0</v>
      </c>
      <c r="R18" s="10"/>
      <c r="S18" s="9">
        <v>8409</v>
      </c>
      <c r="T18" s="10"/>
      <c r="U18" s="9">
        <f t="shared" si="6"/>
        <v>-8409</v>
      </c>
      <c r="V18" s="10"/>
      <c r="W18" s="11">
        <f t="shared" si="7"/>
        <v>0</v>
      </c>
      <c r="X18" s="10"/>
      <c r="Y18" s="9">
        <f t="shared" si="8"/>
        <v>16102.39</v>
      </c>
      <c r="Z18" s="10"/>
      <c r="AA18" s="9">
        <f t="shared" si="9"/>
        <v>25227</v>
      </c>
      <c r="AB18" s="10"/>
      <c r="AC18" s="9">
        <f t="shared" si="10"/>
        <v>-9124.61</v>
      </c>
      <c r="AD18" s="10"/>
      <c r="AE18" s="11">
        <f t="shared" si="11"/>
        <v>0.63829999999999998</v>
      </c>
    </row>
    <row r="19" spans="1:31" x14ac:dyDescent="0.3">
      <c r="A19" s="1"/>
      <c r="B19" s="1"/>
      <c r="C19" s="1"/>
      <c r="D19" s="1"/>
      <c r="E19" s="1"/>
      <c r="F19" s="1"/>
      <c r="G19" s="1"/>
      <c r="H19" s="1" t="s">
        <v>538</v>
      </c>
      <c r="I19" s="9">
        <v>0</v>
      </c>
      <c r="J19" s="10"/>
      <c r="K19" s="9">
        <v>618</v>
      </c>
      <c r="L19" s="10"/>
      <c r="M19" s="9">
        <f>ROUND((I19-K19),5)</f>
        <v>-618</v>
      </c>
      <c r="N19" s="10"/>
      <c r="O19" s="11">
        <f>ROUND(IF(K19=0, IF(I19=0, 0, 1), I19/K19),5)</f>
        <v>0</v>
      </c>
      <c r="P19" s="10"/>
      <c r="Q19" s="9">
        <v>0</v>
      </c>
      <c r="R19" s="10"/>
      <c r="S19" s="9">
        <v>309</v>
      </c>
      <c r="T19" s="10"/>
      <c r="U19" s="9">
        <f t="shared" si="6"/>
        <v>-309</v>
      </c>
      <c r="V19" s="10"/>
      <c r="W19" s="11">
        <f t="shared" si="7"/>
        <v>0</v>
      </c>
      <c r="X19" s="10"/>
      <c r="Y19" s="9">
        <f t="shared" si="8"/>
        <v>0</v>
      </c>
      <c r="Z19" s="10"/>
      <c r="AA19" s="9">
        <f t="shared" si="9"/>
        <v>927</v>
      </c>
      <c r="AB19" s="10"/>
      <c r="AC19" s="9">
        <f t="shared" si="10"/>
        <v>-927</v>
      </c>
      <c r="AD19" s="10"/>
      <c r="AE19" s="11">
        <f t="shared" si="11"/>
        <v>0</v>
      </c>
    </row>
    <row r="20" spans="1:31" x14ac:dyDescent="0.3">
      <c r="A20" s="1"/>
      <c r="B20" s="1"/>
      <c r="C20" s="1"/>
      <c r="D20" s="1"/>
      <c r="E20" s="1"/>
      <c r="F20" s="1"/>
      <c r="G20" s="1"/>
      <c r="H20" s="1" t="s">
        <v>537</v>
      </c>
      <c r="I20" s="9">
        <v>1243.1099999999999</v>
      </c>
      <c r="J20" s="10"/>
      <c r="K20" s="9">
        <v>2283</v>
      </c>
      <c r="L20" s="10"/>
      <c r="M20" s="9">
        <f>ROUND((I20-K20),5)</f>
        <v>-1039.8900000000001</v>
      </c>
      <c r="N20" s="10"/>
      <c r="O20" s="11">
        <f>ROUND(IF(K20=0, IF(I20=0, 0, 1), I20/K20),5)</f>
        <v>0.54451000000000005</v>
      </c>
      <c r="P20" s="10"/>
      <c r="Q20" s="9">
        <v>0</v>
      </c>
      <c r="R20" s="10"/>
      <c r="S20" s="9">
        <v>1141.5</v>
      </c>
      <c r="T20" s="10"/>
      <c r="U20" s="9">
        <f t="shared" si="6"/>
        <v>-1141.5</v>
      </c>
      <c r="V20" s="10"/>
      <c r="W20" s="11">
        <f t="shared" si="7"/>
        <v>0</v>
      </c>
      <c r="X20" s="10"/>
      <c r="Y20" s="9">
        <f t="shared" si="8"/>
        <v>1243.1099999999999</v>
      </c>
      <c r="Z20" s="10"/>
      <c r="AA20" s="9">
        <f t="shared" si="9"/>
        <v>3424.5</v>
      </c>
      <c r="AB20" s="10"/>
      <c r="AC20" s="9">
        <f t="shared" si="10"/>
        <v>-2181.39</v>
      </c>
      <c r="AD20" s="10"/>
      <c r="AE20" s="11">
        <f t="shared" si="11"/>
        <v>0.36299999999999999</v>
      </c>
    </row>
    <row r="21" spans="1:31" ht="19.5" thickBot="1" x14ac:dyDescent="0.35">
      <c r="A21" s="1"/>
      <c r="B21" s="1"/>
      <c r="C21" s="1"/>
      <c r="D21" s="1"/>
      <c r="E21" s="1"/>
      <c r="F21" s="1"/>
      <c r="G21" s="1"/>
      <c r="H21" s="1" t="s">
        <v>536</v>
      </c>
      <c r="I21" s="12">
        <v>0</v>
      </c>
      <c r="J21" s="10"/>
      <c r="K21" s="12"/>
      <c r="L21" s="10"/>
      <c r="M21" s="12"/>
      <c r="N21" s="10"/>
      <c r="O21" s="13"/>
      <c r="P21" s="10"/>
      <c r="Q21" s="12">
        <v>0</v>
      </c>
      <c r="R21" s="10"/>
      <c r="S21" s="12">
        <v>0</v>
      </c>
      <c r="T21" s="10"/>
      <c r="U21" s="12">
        <f t="shared" si="6"/>
        <v>0</v>
      </c>
      <c r="V21" s="10"/>
      <c r="W21" s="13">
        <f t="shared" si="7"/>
        <v>0</v>
      </c>
      <c r="X21" s="10"/>
      <c r="Y21" s="12">
        <f t="shared" si="8"/>
        <v>0</v>
      </c>
      <c r="Z21" s="10"/>
      <c r="AA21" s="12">
        <f t="shared" si="9"/>
        <v>0</v>
      </c>
      <c r="AB21" s="10"/>
      <c r="AC21" s="12">
        <f t="shared" si="10"/>
        <v>0</v>
      </c>
      <c r="AD21" s="10"/>
      <c r="AE21" s="13">
        <f t="shared" si="11"/>
        <v>0</v>
      </c>
    </row>
    <row r="22" spans="1:31" x14ac:dyDescent="0.3">
      <c r="A22" s="1"/>
      <c r="B22" s="1"/>
      <c r="C22" s="1"/>
      <c r="D22" s="1"/>
      <c r="E22" s="1"/>
      <c r="F22" s="1"/>
      <c r="G22" s="1" t="s">
        <v>535</v>
      </c>
      <c r="H22" s="1"/>
      <c r="I22" s="9">
        <f>ROUND(SUM(I15:I21),5)</f>
        <v>17884.009999999998</v>
      </c>
      <c r="J22" s="10"/>
      <c r="K22" s="9">
        <f>ROUND(SUM(K15:K21),5)</f>
        <v>21173</v>
      </c>
      <c r="L22" s="10"/>
      <c r="M22" s="9">
        <f>ROUND((I22-K22),5)</f>
        <v>-3288.99</v>
      </c>
      <c r="N22" s="10"/>
      <c r="O22" s="11">
        <f>ROUND(IF(K22=0, IF(I22=0, 0, 1), I22/K22),5)</f>
        <v>0.84465999999999997</v>
      </c>
      <c r="P22" s="10"/>
      <c r="Q22" s="9">
        <f>ROUND(SUM(Q15:Q21),5)</f>
        <v>0</v>
      </c>
      <c r="R22" s="10"/>
      <c r="S22" s="9">
        <f>ROUND(SUM(S15:S21),5)</f>
        <v>10586.5</v>
      </c>
      <c r="T22" s="10"/>
      <c r="U22" s="9">
        <f t="shared" si="6"/>
        <v>-10586.5</v>
      </c>
      <c r="V22" s="10"/>
      <c r="W22" s="11">
        <f t="shared" si="7"/>
        <v>0</v>
      </c>
      <c r="X22" s="10"/>
      <c r="Y22" s="9">
        <f t="shared" si="8"/>
        <v>17884.009999999998</v>
      </c>
      <c r="Z22" s="10"/>
      <c r="AA22" s="9">
        <f t="shared" si="9"/>
        <v>31759.5</v>
      </c>
      <c r="AB22" s="10"/>
      <c r="AC22" s="9">
        <f t="shared" si="10"/>
        <v>-13875.49</v>
      </c>
      <c r="AD22" s="10"/>
      <c r="AE22" s="11">
        <f t="shared" si="11"/>
        <v>0.56311</v>
      </c>
    </row>
    <row r="23" spans="1:31" x14ac:dyDescent="0.3">
      <c r="A23" s="1"/>
      <c r="B23" s="1"/>
      <c r="C23" s="1"/>
      <c r="D23" s="1"/>
      <c r="E23" s="1"/>
      <c r="F23" s="1"/>
      <c r="G23" s="1" t="s">
        <v>534</v>
      </c>
      <c r="H23" s="1"/>
      <c r="I23" s="9"/>
      <c r="J23" s="10"/>
      <c r="K23" s="9"/>
      <c r="L23" s="10"/>
      <c r="M23" s="9"/>
      <c r="N23" s="10"/>
      <c r="O23" s="11"/>
      <c r="P23" s="10"/>
      <c r="Q23" s="9"/>
      <c r="R23" s="10"/>
      <c r="S23" s="9"/>
      <c r="T23" s="10"/>
      <c r="U23" s="9"/>
      <c r="V23" s="10"/>
      <c r="W23" s="11"/>
      <c r="X23" s="10"/>
      <c r="Y23" s="9"/>
      <c r="Z23" s="10"/>
      <c r="AA23" s="9"/>
      <c r="AB23" s="10"/>
      <c r="AC23" s="9"/>
      <c r="AD23" s="10"/>
      <c r="AE23" s="11"/>
    </row>
    <row r="24" spans="1:31" x14ac:dyDescent="0.3">
      <c r="A24" s="1"/>
      <c r="B24" s="1"/>
      <c r="C24" s="1"/>
      <c r="D24" s="1"/>
      <c r="E24" s="1"/>
      <c r="F24" s="1"/>
      <c r="G24" s="1"/>
      <c r="H24" s="1" t="s">
        <v>533</v>
      </c>
      <c r="I24" s="9">
        <v>48338.62</v>
      </c>
      <c r="J24" s="10"/>
      <c r="K24" s="9">
        <v>83333</v>
      </c>
      <c r="L24" s="10"/>
      <c r="M24" s="9">
        <f>ROUND((I24-K24),5)</f>
        <v>-34994.379999999997</v>
      </c>
      <c r="N24" s="10"/>
      <c r="O24" s="11">
        <f>ROUND(IF(K24=0, IF(I24=0, 0, 1), I24/K24),5)</f>
        <v>0.58006999999999997</v>
      </c>
      <c r="P24" s="10"/>
      <c r="Q24" s="9">
        <v>0</v>
      </c>
      <c r="R24" s="10"/>
      <c r="S24" s="9">
        <v>41666.5</v>
      </c>
      <c r="T24" s="10"/>
      <c r="U24" s="9">
        <f t="shared" ref="U24:U38" si="12">ROUND((Q24-S24),5)</f>
        <v>-41666.5</v>
      </c>
      <c r="V24" s="10"/>
      <c r="W24" s="11">
        <f t="shared" ref="W24:W38" si="13">ROUND(IF(S24=0, IF(Q24=0, 0, 1), Q24/S24),5)</f>
        <v>0</v>
      </c>
      <c r="X24" s="10"/>
      <c r="Y24" s="9">
        <f t="shared" ref="Y24:Y38" si="14">ROUND(I24+Q24,5)</f>
        <v>48338.62</v>
      </c>
      <c r="Z24" s="10"/>
      <c r="AA24" s="9">
        <f t="shared" ref="AA24:AA38" si="15">ROUND(K24+S24,5)</f>
        <v>124999.5</v>
      </c>
      <c r="AB24" s="10"/>
      <c r="AC24" s="9">
        <f t="shared" ref="AC24:AC38" si="16">ROUND((Y24-AA24),5)</f>
        <v>-76660.88</v>
      </c>
      <c r="AD24" s="10"/>
      <c r="AE24" s="11">
        <f t="shared" ref="AE24:AE38" si="17">ROUND(IF(AA24=0, IF(Y24=0, 0, 1), Y24/AA24),5)</f>
        <v>0.38671</v>
      </c>
    </row>
    <row r="25" spans="1:31" hidden="1" x14ac:dyDescent="0.3">
      <c r="A25" s="1"/>
      <c r="B25" s="1"/>
      <c r="C25" s="1"/>
      <c r="D25" s="1"/>
      <c r="E25" s="1"/>
      <c r="F25" s="1"/>
      <c r="G25" s="1"/>
      <c r="H25" s="1" t="s">
        <v>532</v>
      </c>
      <c r="I25" s="9">
        <v>0</v>
      </c>
      <c r="J25" s="10"/>
      <c r="K25" s="9">
        <v>0</v>
      </c>
      <c r="L25" s="10"/>
      <c r="M25" s="9">
        <f>ROUND((I25-K25),5)</f>
        <v>0</v>
      </c>
      <c r="N25" s="10"/>
      <c r="O25" s="11">
        <f>ROUND(IF(K25=0, IF(I25=0, 0, 1), I25/K25),5)</f>
        <v>0</v>
      </c>
      <c r="P25" s="10"/>
      <c r="Q25" s="9">
        <v>0</v>
      </c>
      <c r="R25" s="10"/>
      <c r="S25" s="9">
        <v>0</v>
      </c>
      <c r="T25" s="10"/>
      <c r="U25" s="9">
        <f t="shared" si="12"/>
        <v>0</v>
      </c>
      <c r="V25" s="10"/>
      <c r="W25" s="11">
        <f t="shared" si="13"/>
        <v>0</v>
      </c>
      <c r="X25" s="10"/>
      <c r="Y25" s="9">
        <f t="shared" si="14"/>
        <v>0</v>
      </c>
      <c r="Z25" s="10"/>
      <c r="AA25" s="9">
        <f t="shared" si="15"/>
        <v>0</v>
      </c>
      <c r="AB25" s="10"/>
      <c r="AC25" s="9">
        <f t="shared" si="16"/>
        <v>0</v>
      </c>
      <c r="AD25" s="10"/>
      <c r="AE25" s="11">
        <f t="shared" si="17"/>
        <v>0</v>
      </c>
    </row>
    <row r="26" spans="1:31" hidden="1" x14ac:dyDescent="0.3">
      <c r="A26" s="1"/>
      <c r="B26" s="1"/>
      <c r="C26" s="1"/>
      <c r="D26" s="1"/>
      <c r="E26" s="1"/>
      <c r="F26" s="1"/>
      <c r="G26" s="1"/>
      <c r="H26" s="1" t="s">
        <v>531</v>
      </c>
      <c r="I26" s="9">
        <v>0</v>
      </c>
      <c r="J26" s="10"/>
      <c r="K26" s="9">
        <v>0</v>
      </c>
      <c r="L26" s="10"/>
      <c r="M26" s="9">
        <f>ROUND((I26-K26),5)</f>
        <v>0</v>
      </c>
      <c r="N26" s="10"/>
      <c r="O26" s="11">
        <f>ROUND(IF(K26=0, IF(I26=0, 0, 1), I26/K26),5)</f>
        <v>0</v>
      </c>
      <c r="P26" s="10"/>
      <c r="Q26" s="9">
        <v>0</v>
      </c>
      <c r="R26" s="10"/>
      <c r="S26" s="9">
        <v>0</v>
      </c>
      <c r="T26" s="10"/>
      <c r="U26" s="9">
        <f t="shared" si="12"/>
        <v>0</v>
      </c>
      <c r="V26" s="10"/>
      <c r="W26" s="11">
        <f t="shared" si="13"/>
        <v>0</v>
      </c>
      <c r="X26" s="10"/>
      <c r="Y26" s="9">
        <f t="shared" si="14"/>
        <v>0</v>
      </c>
      <c r="Z26" s="10"/>
      <c r="AA26" s="9">
        <f t="shared" si="15"/>
        <v>0</v>
      </c>
      <c r="AB26" s="10"/>
      <c r="AC26" s="9">
        <f t="shared" si="16"/>
        <v>0</v>
      </c>
      <c r="AD26" s="10"/>
      <c r="AE26" s="11">
        <f t="shared" si="17"/>
        <v>0</v>
      </c>
    </row>
    <row r="27" spans="1:31" hidden="1" x14ac:dyDescent="0.3">
      <c r="A27" s="1"/>
      <c r="B27" s="1"/>
      <c r="C27" s="1"/>
      <c r="D27" s="1"/>
      <c r="E27" s="1"/>
      <c r="F27" s="1"/>
      <c r="G27" s="1"/>
      <c r="H27" s="1" t="s">
        <v>530</v>
      </c>
      <c r="I27" s="9">
        <v>0</v>
      </c>
      <c r="J27" s="10"/>
      <c r="K27" s="9">
        <v>0</v>
      </c>
      <c r="L27" s="10"/>
      <c r="M27" s="9">
        <f>ROUND((I27-K27),5)</f>
        <v>0</v>
      </c>
      <c r="N27" s="10"/>
      <c r="O27" s="11">
        <f>ROUND(IF(K27=0, IF(I27=0, 0, 1), I27/K27),5)</f>
        <v>0</v>
      </c>
      <c r="P27" s="10"/>
      <c r="Q27" s="9">
        <v>0</v>
      </c>
      <c r="R27" s="10"/>
      <c r="S27" s="9">
        <v>0</v>
      </c>
      <c r="T27" s="10"/>
      <c r="U27" s="9">
        <f t="shared" si="12"/>
        <v>0</v>
      </c>
      <c r="V27" s="10"/>
      <c r="W27" s="11">
        <f t="shared" si="13"/>
        <v>0</v>
      </c>
      <c r="X27" s="10"/>
      <c r="Y27" s="9">
        <f t="shared" si="14"/>
        <v>0</v>
      </c>
      <c r="Z27" s="10"/>
      <c r="AA27" s="9">
        <f t="shared" si="15"/>
        <v>0</v>
      </c>
      <c r="AB27" s="10"/>
      <c r="AC27" s="9">
        <f t="shared" si="16"/>
        <v>0</v>
      </c>
      <c r="AD27" s="10"/>
      <c r="AE27" s="11">
        <f t="shared" si="17"/>
        <v>0</v>
      </c>
    </row>
    <row r="28" spans="1:31" hidden="1" x14ac:dyDescent="0.3">
      <c r="A28" s="1"/>
      <c r="B28" s="1"/>
      <c r="C28" s="1"/>
      <c r="D28" s="1"/>
      <c r="E28" s="1"/>
      <c r="F28" s="1"/>
      <c r="G28" s="1"/>
      <c r="H28" s="1" t="s">
        <v>529</v>
      </c>
      <c r="I28" s="9">
        <v>0</v>
      </c>
      <c r="J28" s="10"/>
      <c r="K28" s="9">
        <v>0</v>
      </c>
      <c r="L28" s="10"/>
      <c r="M28" s="9">
        <f>ROUND((I28-K28),5)</f>
        <v>0</v>
      </c>
      <c r="N28" s="10"/>
      <c r="O28" s="11">
        <f>ROUND(IF(K28=0, IF(I28=0, 0, 1), I28/K28),5)</f>
        <v>0</v>
      </c>
      <c r="P28" s="10"/>
      <c r="Q28" s="9">
        <v>0</v>
      </c>
      <c r="R28" s="10"/>
      <c r="S28" s="9">
        <v>0</v>
      </c>
      <c r="T28" s="10"/>
      <c r="U28" s="9">
        <f t="shared" si="12"/>
        <v>0</v>
      </c>
      <c r="V28" s="10"/>
      <c r="W28" s="11">
        <f t="shared" si="13"/>
        <v>0</v>
      </c>
      <c r="X28" s="10"/>
      <c r="Y28" s="9">
        <f t="shared" si="14"/>
        <v>0</v>
      </c>
      <c r="Z28" s="10"/>
      <c r="AA28" s="9">
        <f t="shared" si="15"/>
        <v>0</v>
      </c>
      <c r="AB28" s="10"/>
      <c r="AC28" s="9">
        <f t="shared" si="16"/>
        <v>0</v>
      </c>
      <c r="AD28" s="10"/>
      <c r="AE28" s="11">
        <f t="shared" si="17"/>
        <v>0</v>
      </c>
    </row>
    <row r="29" spans="1:31" hidden="1" x14ac:dyDescent="0.3">
      <c r="A29" s="1"/>
      <c r="B29" s="1"/>
      <c r="C29" s="1"/>
      <c r="D29" s="1"/>
      <c r="E29" s="1"/>
      <c r="F29" s="1"/>
      <c r="G29" s="1"/>
      <c r="H29" s="1" t="s">
        <v>528</v>
      </c>
      <c r="I29" s="9">
        <v>0</v>
      </c>
      <c r="J29" s="10"/>
      <c r="K29" s="9"/>
      <c r="L29" s="10"/>
      <c r="M29" s="9"/>
      <c r="N29" s="10"/>
      <c r="O29" s="11"/>
      <c r="P29" s="10"/>
      <c r="Q29" s="9">
        <v>0</v>
      </c>
      <c r="R29" s="10"/>
      <c r="S29" s="9">
        <v>0</v>
      </c>
      <c r="T29" s="10"/>
      <c r="U29" s="9">
        <f t="shared" si="12"/>
        <v>0</v>
      </c>
      <c r="V29" s="10"/>
      <c r="W29" s="11">
        <f t="shared" si="13"/>
        <v>0</v>
      </c>
      <c r="X29" s="10"/>
      <c r="Y29" s="9">
        <f t="shared" si="14"/>
        <v>0</v>
      </c>
      <c r="Z29" s="10"/>
      <c r="AA29" s="9">
        <f t="shared" si="15"/>
        <v>0</v>
      </c>
      <c r="AB29" s="10"/>
      <c r="AC29" s="9">
        <f t="shared" si="16"/>
        <v>0</v>
      </c>
      <c r="AD29" s="10"/>
      <c r="AE29" s="11">
        <f t="shared" si="17"/>
        <v>0</v>
      </c>
    </row>
    <row r="30" spans="1:31" hidden="1" x14ac:dyDescent="0.3">
      <c r="A30" s="1"/>
      <c r="B30" s="1"/>
      <c r="C30" s="1"/>
      <c r="D30" s="1"/>
      <c r="E30" s="1"/>
      <c r="F30" s="1"/>
      <c r="G30" s="1"/>
      <c r="H30" s="1" t="s">
        <v>527</v>
      </c>
      <c r="I30" s="9">
        <v>0</v>
      </c>
      <c r="J30" s="10"/>
      <c r="K30" s="9"/>
      <c r="L30" s="10"/>
      <c r="M30" s="9"/>
      <c r="N30" s="10"/>
      <c r="O30" s="11"/>
      <c r="P30" s="10"/>
      <c r="Q30" s="9">
        <v>0</v>
      </c>
      <c r="R30" s="10"/>
      <c r="S30" s="9">
        <v>0</v>
      </c>
      <c r="T30" s="10"/>
      <c r="U30" s="9">
        <f t="shared" si="12"/>
        <v>0</v>
      </c>
      <c r="V30" s="10"/>
      <c r="W30" s="11">
        <f t="shared" si="13"/>
        <v>0</v>
      </c>
      <c r="X30" s="10"/>
      <c r="Y30" s="9">
        <f t="shared" si="14"/>
        <v>0</v>
      </c>
      <c r="Z30" s="10"/>
      <c r="AA30" s="9">
        <f t="shared" si="15"/>
        <v>0</v>
      </c>
      <c r="AB30" s="10"/>
      <c r="AC30" s="9">
        <f t="shared" si="16"/>
        <v>0</v>
      </c>
      <c r="AD30" s="10"/>
      <c r="AE30" s="11">
        <f t="shared" si="17"/>
        <v>0</v>
      </c>
    </row>
    <row r="31" spans="1:31" hidden="1" x14ac:dyDescent="0.3">
      <c r="A31" s="1"/>
      <c r="B31" s="1"/>
      <c r="C31" s="1"/>
      <c r="D31" s="1"/>
      <c r="E31" s="1"/>
      <c r="F31" s="1"/>
      <c r="G31" s="1"/>
      <c r="H31" s="1" t="s">
        <v>526</v>
      </c>
      <c r="I31" s="9">
        <v>0</v>
      </c>
      <c r="J31" s="10"/>
      <c r="K31" s="9"/>
      <c r="L31" s="10"/>
      <c r="M31" s="9"/>
      <c r="N31" s="10"/>
      <c r="O31" s="11"/>
      <c r="P31" s="10"/>
      <c r="Q31" s="9">
        <v>0</v>
      </c>
      <c r="R31" s="10"/>
      <c r="S31" s="9">
        <v>0</v>
      </c>
      <c r="T31" s="10"/>
      <c r="U31" s="9">
        <f t="shared" si="12"/>
        <v>0</v>
      </c>
      <c r="V31" s="10"/>
      <c r="W31" s="11">
        <f t="shared" si="13"/>
        <v>0</v>
      </c>
      <c r="X31" s="10"/>
      <c r="Y31" s="9">
        <f t="shared" si="14"/>
        <v>0</v>
      </c>
      <c r="Z31" s="10"/>
      <c r="AA31" s="9">
        <f t="shared" si="15"/>
        <v>0</v>
      </c>
      <c r="AB31" s="10"/>
      <c r="AC31" s="9">
        <f t="shared" si="16"/>
        <v>0</v>
      </c>
      <c r="AD31" s="10"/>
      <c r="AE31" s="11">
        <f t="shared" si="17"/>
        <v>0</v>
      </c>
    </row>
    <row r="32" spans="1:31" hidden="1" x14ac:dyDescent="0.3">
      <c r="A32" s="1"/>
      <c r="B32" s="1"/>
      <c r="C32" s="1"/>
      <c r="D32" s="1"/>
      <c r="E32" s="1"/>
      <c r="F32" s="1"/>
      <c r="G32" s="1"/>
      <c r="H32" s="1" t="s">
        <v>525</v>
      </c>
      <c r="I32" s="9">
        <v>0</v>
      </c>
      <c r="J32" s="10"/>
      <c r="K32" s="9"/>
      <c r="L32" s="10"/>
      <c r="M32" s="9"/>
      <c r="N32" s="10"/>
      <c r="O32" s="11"/>
      <c r="P32" s="10"/>
      <c r="Q32" s="9">
        <v>0</v>
      </c>
      <c r="R32" s="10"/>
      <c r="S32" s="9">
        <v>0</v>
      </c>
      <c r="T32" s="10"/>
      <c r="U32" s="9">
        <f t="shared" si="12"/>
        <v>0</v>
      </c>
      <c r="V32" s="10"/>
      <c r="W32" s="11">
        <f t="shared" si="13"/>
        <v>0</v>
      </c>
      <c r="X32" s="10"/>
      <c r="Y32" s="9">
        <f t="shared" si="14"/>
        <v>0</v>
      </c>
      <c r="Z32" s="10"/>
      <c r="AA32" s="9">
        <f t="shared" si="15"/>
        <v>0</v>
      </c>
      <c r="AB32" s="10"/>
      <c r="AC32" s="9">
        <f t="shared" si="16"/>
        <v>0</v>
      </c>
      <c r="AD32" s="10"/>
      <c r="AE32" s="11">
        <f t="shared" si="17"/>
        <v>0</v>
      </c>
    </row>
    <row r="33" spans="1:31" hidden="1" x14ac:dyDescent="0.3">
      <c r="A33" s="1"/>
      <c r="B33" s="1"/>
      <c r="C33" s="1"/>
      <c r="D33" s="1"/>
      <c r="E33" s="1"/>
      <c r="F33" s="1"/>
      <c r="G33" s="1"/>
      <c r="H33" s="1" t="s">
        <v>524</v>
      </c>
      <c r="I33" s="9">
        <v>0</v>
      </c>
      <c r="J33" s="10"/>
      <c r="K33" s="9"/>
      <c r="L33" s="10"/>
      <c r="M33" s="9"/>
      <c r="N33" s="10"/>
      <c r="O33" s="11"/>
      <c r="P33" s="10"/>
      <c r="Q33" s="9">
        <v>0</v>
      </c>
      <c r="R33" s="10"/>
      <c r="S33" s="9">
        <v>0</v>
      </c>
      <c r="T33" s="10"/>
      <c r="U33" s="9">
        <f t="shared" si="12"/>
        <v>0</v>
      </c>
      <c r="V33" s="10"/>
      <c r="W33" s="11">
        <f t="shared" si="13"/>
        <v>0</v>
      </c>
      <c r="X33" s="10"/>
      <c r="Y33" s="9">
        <f t="shared" si="14"/>
        <v>0</v>
      </c>
      <c r="Z33" s="10"/>
      <c r="AA33" s="9">
        <f t="shared" si="15"/>
        <v>0</v>
      </c>
      <c r="AB33" s="10"/>
      <c r="AC33" s="9">
        <f t="shared" si="16"/>
        <v>0</v>
      </c>
      <c r="AD33" s="10"/>
      <c r="AE33" s="11">
        <f t="shared" si="17"/>
        <v>0</v>
      </c>
    </row>
    <row r="34" spans="1:31" ht="19.5" hidden="1" thickBot="1" x14ac:dyDescent="0.35">
      <c r="A34" s="1"/>
      <c r="B34" s="1"/>
      <c r="C34" s="1"/>
      <c r="D34" s="1"/>
      <c r="E34" s="1"/>
      <c r="F34" s="1"/>
      <c r="G34" s="1"/>
      <c r="H34" s="1" t="s">
        <v>523</v>
      </c>
      <c r="I34" s="12">
        <v>0</v>
      </c>
      <c r="J34" s="10"/>
      <c r="K34" s="12"/>
      <c r="L34" s="10"/>
      <c r="M34" s="12"/>
      <c r="N34" s="10"/>
      <c r="O34" s="13"/>
      <c r="P34" s="10"/>
      <c r="Q34" s="12">
        <v>0</v>
      </c>
      <c r="R34" s="10"/>
      <c r="S34" s="12">
        <v>0</v>
      </c>
      <c r="T34" s="10"/>
      <c r="U34" s="12">
        <f t="shared" si="12"/>
        <v>0</v>
      </c>
      <c r="V34" s="10"/>
      <c r="W34" s="13">
        <f t="shared" si="13"/>
        <v>0</v>
      </c>
      <c r="X34" s="10"/>
      <c r="Y34" s="12">
        <f t="shared" si="14"/>
        <v>0</v>
      </c>
      <c r="Z34" s="10"/>
      <c r="AA34" s="12">
        <f t="shared" si="15"/>
        <v>0</v>
      </c>
      <c r="AB34" s="10"/>
      <c r="AC34" s="12">
        <f t="shared" si="16"/>
        <v>0</v>
      </c>
      <c r="AD34" s="10"/>
      <c r="AE34" s="13">
        <f t="shared" si="17"/>
        <v>0</v>
      </c>
    </row>
    <row r="35" spans="1:31" x14ac:dyDescent="0.3">
      <c r="A35" s="1"/>
      <c r="B35" s="1"/>
      <c r="C35" s="1"/>
      <c r="D35" s="1"/>
      <c r="E35" s="1"/>
      <c r="F35" s="1"/>
      <c r="G35" s="1" t="s">
        <v>522</v>
      </c>
      <c r="H35" s="1"/>
      <c r="I35" s="9">
        <f>ROUND(SUM(I23:I34),5)</f>
        <v>48338.62</v>
      </c>
      <c r="J35" s="10"/>
      <c r="K35" s="9">
        <f>ROUND(SUM(K23:K34),5)</f>
        <v>83333</v>
      </c>
      <c r="L35" s="10"/>
      <c r="M35" s="9">
        <f>ROUND((I35-K35),5)</f>
        <v>-34994.379999999997</v>
      </c>
      <c r="N35" s="10"/>
      <c r="O35" s="11">
        <f>ROUND(IF(K35=0, IF(I35=0, 0, 1), I35/K35),5)</f>
        <v>0.58006999999999997</v>
      </c>
      <c r="P35" s="10"/>
      <c r="Q35" s="9">
        <f>ROUND(SUM(Q23:Q34),5)</f>
        <v>0</v>
      </c>
      <c r="R35" s="10"/>
      <c r="S35" s="9">
        <f>ROUND(SUM(S23:S34),5)</f>
        <v>41666.5</v>
      </c>
      <c r="T35" s="10"/>
      <c r="U35" s="9">
        <f t="shared" si="12"/>
        <v>-41666.5</v>
      </c>
      <c r="V35" s="10"/>
      <c r="W35" s="11">
        <f t="shared" si="13"/>
        <v>0</v>
      </c>
      <c r="X35" s="10"/>
      <c r="Y35" s="9">
        <f t="shared" si="14"/>
        <v>48338.62</v>
      </c>
      <c r="Z35" s="10"/>
      <c r="AA35" s="9">
        <f t="shared" si="15"/>
        <v>124999.5</v>
      </c>
      <c r="AB35" s="10"/>
      <c r="AC35" s="9">
        <f t="shared" si="16"/>
        <v>-76660.88</v>
      </c>
      <c r="AD35" s="10"/>
      <c r="AE35" s="11">
        <f t="shared" si="17"/>
        <v>0.38671</v>
      </c>
    </row>
    <row r="36" spans="1:31" x14ac:dyDescent="0.3">
      <c r="A36" s="1"/>
      <c r="B36" s="1"/>
      <c r="C36" s="1"/>
      <c r="D36" s="1"/>
      <c r="E36" s="1"/>
      <c r="F36" s="1"/>
      <c r="G36" s="1" t="s">
        <v>521</v>
      </c>
      <c r="H36" s="1"/>
      <c r="I36" s="9">
        <v>456.8</v>
      </c>
      <c r="J36" s="10"/>
      <c r="K36" s="9">
        <v>1840</v>
      </c>
      <c r="L36" s="10"/>
      <c r="M36" s="9">
        <f>ROUND((I36-K36),5)</f>
        <v>-1383.2</v>
      </c>
      <c r="N36" s="10"/>
      <c r="O36" s="11">
        <f>ROUND(IF(K36=0, IF(I36=0, 0, 1), I36/K36),5)</f>
        <v>0.24826000000000001</v>
      </c>
      <c r="P36" s="10"/>
      <c r="Q36" s="9">
        <v>0</v>
      </c>
      <c r="R36" s="10"/>
      <c r="S36" s="9">
        <v>920</v>
      </c>
      <c r="T36" s="10"/>
      <c r="U36" s="9">
        <f t="shared" si="12"/>
        <v>-920</v>
      </c>
      <c r="V36" s="10"/>
      <c r="W36" s="11">
        <f t="shared" si="13"/>
        <v>0</v>
      </c>
      <c r="X36" s="10"/>
      <c r="Y36" s="9">
        <f t="shared" si="14"/>
        <v>456.8</v>
      </c>
      <c r="Z36" s="10"/>
      <c r="AA36" s="9">
        <f t="shared" si="15"/>
        <v>2760</v>
      </c>
      <c r="AB36" s="10"/>
      <c r="AC36" s="9">
        <f t="shared" si="16"/>
        <v>-2303.1999999999998</v>
      </c>
      <c r="AD36" s="10"/>
      <c r="AE36" s="11">
        <f t="shared" si="17"/>
        <v>0.16550999999999999</v>
      </c>
    </row>
    <row r="37" spans="1:31" hidden="1" x14ac:dyDescent="0.3">
      <c r="A37" s="1"/>
      <c r="B37" s="1"/>
      <c r="C37" s="1"/>
      <c r="D37" s="1"/>
      <c r="E37" s="1"/>
      <c r="F37" s="1"/>
      <c r="G37" s="1" t="s">
        <v>520</v>
      </c>
      <c r="H37" s="1"/>
      <c r="I37" s="9">
        <v>0</v>
      </c>
      <c r="J37" s="10"/>
      <c r="K37" s="9"/>
      <c r="L37" s="10"/>
      <c r="M37" s="9"/>
      <c r="N37" s="10"/>
      <c r="O37" s="11"/>
      <c r="P37" s="10"/>
      <c r="Q37" s="9">
        <v>0</v>
      </c>
      <c r="R37" s="10"/>
      <c r="S37" s="9">
        <v>0</v>
      </c>
      <c r="T37" s="10"/>
      <c r="U37" s="9">
        <f t="shared" si="12"/>
        <v>0</v>
      </c>
      <c r="V37" s="10"/>
      <c r="W37" s="11">
        <f t="shared" si="13"/>
        <v>0</v>
      </c>
      <c r="X37" s="10"/>
      <c r="Y37" s="9">
        <f t="shared" si="14"/>
        <v>0</v>
      </c>
      <c r="Z37" s="10"/>
      <c r="AA37" s="9">
        <f t="shared" si="15"/>
        <v>0</v>
      </c>
      <c r="AB37" s="10"/>
      <c r="AC37" s="9">
        <f t="shared" si="16"/>
        <v>0</v>
      </c>
      <c r="AD37" s="10"/>
      <c r="AE37" s="11">
        <f t="shared" si="17"/>
        <v>0</v>
      </c>
    </row>
    <row r="38" spans="1:31" hidden="1" x14ac:dyDescent="0.3">
      <c r="A38" s="1"/>
      <c r="B38" s="1"/>
      <c r="C38" s="1"/>
      <c r="D38" s="1"/>
      <c r="E38" s="1"/>
      <c r="F38" s="1"/>
      <c r="G38" s="1" t="s">
        <v>519</v>
      </c>
      <c r="H38" s="1"/>
      <c r="I38" s="9">
        <v>0</v>
      </c>
      <c r="J38" s="10"/>
      <c r="K38" s="9"/>
      <c r="L38" s="10"/>
      <c r="M38" s="9"/>
      <c r="N38" s="10"/>
      <c r="O38" s="11"/>
      <c r="P38" s="10"/>
      <c r="Q38" s="9">
        <v>0</v>
      </c>
      <c r="R38" s="10"/>
      <c r="S38" s="9">
        <v>0</v>
      </c>
      <c r="T38" s="10"/>
      <c r="U38" s="9">
        <f t="shared" si="12"/>
        <v>0</v>
      </c>
      <c r="V38" s="10"/>
      <c r="W38" s="11">
        <f t="shared" si="13"/>
        <v>0</v>
      </c>
      <c r="X38" s="10"/>
      <c r="Y38" s="9">
        <f t="shared" si="14"/>
        <v>0</v>
      </c>
      <c r="Z38" s="10"/>
      <c r="AA38" s="9">
        <f t="shared" si="15"/>
        <v>0</v>
      </c>
      <c r="AB38" s="10"/>
      <c r="AC38" s="9">
        <f t="shared" si="16"/>
        <v>0</v>
      </c>
      <c r="AD38" s="10"/>
      <c r="AE38" s="11">
        <f t="shared" si="17"/>
        <v>0</v>
      </c>
    </row>
    <row r="39" spans="1:31" x14ac:dyDescent="0.3">
      <c r="A39" s="1"/>
      <c r="B39" s="1"/>
      <c r="C39" s="1"/>
      <c r="D39" s="1"/>
      <c r="E39" s="1"/>
      <c r="F39" s="1"/>
      <c r="G39" s="1" t="s">
        <v>518</v>
      </c>
      <c r="H39" s="1"/>
      <c r="I39" s="9"/>
      <c r="J39" s="10"/>
      <c r="K39" s="9"/>
      <c r="L39" s="10"/>
      <c r="M39" s="9"/>
      <c r="N39" s="10"/>
      <c r="O39" s="11"/>
      <c r="P39" s="10"/>
      <c r="Q39" s="9"/>
      <c r="R39" s="10"/>
      <c r="S39" s="9"/>
      <c r="T39" s="10"/>
      <c r="U39" s="9"/>
      <c r="V39" s="10"/>
      <c r="W39" s="11"/>
      <c r="X39" s="10"/>
      <c r="Y39" s="9"/>
      <c r="Z39" s="10"/>
      <c r="AA39" s="9"/>
      <c r="AB39" s="10"/>
      <c r="AC39" s="9"/>
      <c r="AD39" s="10"/>
      <c r="AE39" s="11"/>
    </row>
    <row r="40" spans="1:31" x14ac:dyDescent="0.3">
      <c r="A40" s="1"/>
      <c r="B40" s="1"/>
      <c r="C40" s="1"/>
      <c r="D40" s="1"/>
      <c r="E40" s="1"/>
      <c r="F40" s="1"/>
      <c r="G40" s="1"/>
      <c r="H40" s="1" t="s">
        <v>517</v>
      </c>
      <c r="I40" s="9">
        <v>0</v>
      </c>
      <c r="J40" s="10"/>
      <c r="K40" s="9">
        <v>2604</v>
      </c>
      <c r="L40" s="10"/>
      <c r="M40" s="9">
        <f>ROUND((I40-K40),5)</f>
        <v>-2604</v>
      </c>
      <c r="N40" s="10"/>
      <c r="O40" s="11">
        <f>ROUND(IF(K40=0, IF(I40=0, 0, 1), I40/K40),5)</f>
        <v>0</v>
      </c>
      <c r="P40" s="10"/>
      <c r="Q40" s="9">
        <v>0</v>
      </c>
      <c r="R40" s="10"/>
      <c r="S40" s="9">
        <v>1302</v>
      </c>
      <c r="T40" s="10"/>
      <c r="U40" s="9">
        <f t="shared" ref="U40:U46" si="18">ROUND((Q40-S40),5)</f>
        <v>-1302</v>
      </c>
      <c r="V40" s="10"/>
      <c r="W40" s="11">
        <f t="shared" ref="W40:W46" si="19">ROUND(IF(S40=0, IF(Q40=0, 0, 1), Q40/S40),5)</f>
        <v>0</v>
      </c>
      <c r="X40" s="10"/>
      <c r="Y40" s="9">
        <f t="shared" ref="Y40:Y46" si="20">ROUND(I40+Q40,5)</f>
        <v>0</v>
      </c>
      <c r="Z40" s="10"/>
      <c r="AA40" s="9">
        <f t="shared" ref="AA40:AA46" si="21">ROUND(K40+S40,5)</f>
        <v>3906</v>
      </c>
      <c r="AB40" s="10"/>
      <c r="AC40" s="9">
        <f t="shared" ref="AC40:AC46" si="22">ROUND((Y40-AA40),5)</f>
        <v>-3906</v>
      </c>
      <c r="AD40" s="10"/>
      <c r="AE40" s="11">
        <f t="shared" ref="AE40:AE46" si="23">ROUND(IF(AA40=0, IF(Y40=0, 0, 1), Y40/AA40),5)</f>
        <v>0</v>
      </c>
    </row>
    <row r="41" spans="1:31" x14ac:dyDescent="0.3">
      <c r="A41" s="1"/>
      <c r="B41" s="1"/>
      <c r="C41" s="1"/>
      <c r="D41" s="1"/>
      <c r="E41" s="1"/>
      <c r="F41" s="1"/>
      <c r="G41" s="1"/>
      <c r="H41" s="1" t="s">
        <v>516</v>
      </c>
      <c r="I41" s="9">
        <v>0</v>
      </c>
      <c r="J41" s="10"/>
      <c r="K41" s="9">
        <v>2604</v>
      </c>
      <c r="L41" s="10"/>
      <c r="M41" s="9">
        <f>ROUND((I41-K41),5)</f>
        <v>-2604</v>
      </c>
      <c r="N41" s="10"/>
      <c r="O41" s="11">
        <f>ROUND(IF(K41=0, IF(I41=0, 0, 1), I41/K41),5)</f>
        <v>0</v>
      </c>
      <c r="P41" s="10"/>
      <c r="Q41" s="9">
        <v>0</v>
      </c>
      <c r="R41" s="10"/>
      <c r="S41" s="9">
        <v>1302</v>
      </c>
      <c r="T41" s="10"/>
      <c r="U41" s="9">
        <f t="shared" si="18"/>
        <v>-1302</v>
      </c>
      <c r="V41" s="10"/>
      <c r="W41" s="11">
        <f t="shared" si="19"/>
        <v>0</v>
      </c>
      <c r="X41" s="10"/>
      <c r="Y41" s="9">
        <f t="shared" si="20"/>
        <v>0</v>
      </c>
      <c r="Z41" s="10"/>
      <c r="AA41" s="9">
        <f t="shared" si="21"/>
        <v>3906</v>
      </c>
      <c r="AB41" s="10"/>
      <c r="AC41" s="9">
        <f t="shared" si="22"/>
        <v>-3906</v>
      </c>
      <c r="AD41" s="10"/>
      <c r="AE41" s="11">
        <f t="shared" si="23"/>
        <v>0</v>
      </c>
    </row>
    <row r="42" spans="1:31" hidden="1" x14ac:dyDescent="0.3">
      <c r="A42" s="1"/>
      <c r="B42" s="1"/>
      <c r="C42" s="1"/>
      <c r="D42" s="1"/>
      <c r="E42" s="1"/>
      <c r="F42" s="1"/>
      <c r="G42" s="1"/>
      <c r="H42" s="1" t="s">
        <v>515</v>
      </c>
      <c r="I42" s="9">
        <v>0</v>
      </c>
      <c r="J42" s="10"/>
      <c r="K42" s="9"/>
      <c r="L42" s="10"/>
      <c r="M42" s="9"/>
      <c r="N42" s="10"/>
      <c r="O42" s="11"/>
      <c r="P42" s="10"/>
      <c r="Q42" s="9">
        <v>0</v>
      </c>
      <c r="R42" s="10"/>
      <c r="S42" s="9">
        <v>0</v>
      </c>
      <c r="T42" s="10"/>
      <c r="U42" s="9">
        <f t="shared" si="18"/>
        <v>0</v>
      </c>
      <c r="V42" s="10"/>
      <c r="W42" s="11">
        <f t="shared" si="19"/>
        <v>0</v>
      </c>
      <c r="X42" s="10"/>
      <c r="Y42" s="9">
        <f t="shared" si="20"/>
        <v>0</v>
      </c>
      <c r="Z42" s="10"/>
      <c r="AA42" s="9">
        <f t="shared" si="21"/>
        <v>0</v>
      </c>
      <c r="AB42" s="10"/>
      <c r="AC42" s="9">
        <f t="shared" si="22"/>
        <v>0</v>
      </c>
      <c r="AD42" s="10"/>
      <c r="AE42" s="11">
        <f t="shared" si="23"/>
        <v>0</v>
      </c>
    </row>
    <row r="43" spans="1:31" hidden="1" x14ac:dyDescent="0.3">
      <c r="A43" s="1"/>
      <c r="B43" s="1"/>
      <c r="C43" s="1"/>
      <c r="D43" s="1"/>
      <c r="E43" s="1"/>
      <c r="F43" s="1"/>
      <c r="G43" s="1"/>
      <c r="H43" s="1" t="s">
        <v>514</v>
      </c>
      <c r="I43" s="9">
        <v>0</v>
      </c>
      <c r="J43" s="10"/>
      <c r="K43" s="9">
        <v>0</v>
      </c>
      <c r="L43" s="10"/>
      <c r="M43" s="9">
        <f>ROUND((I43-K43),5)</f>
        <v>0</v>
      </c>
      <c r="N43" s="10"/>
      <c r="O43" s="11">
        <f>ROUND(IF(K43=0, IF(I43=0, 0, 1), I43/K43),5)</f>
        <v>0</v>
      </c>
      <c r="P43" s="10"/>
      <c r="Q43" s="9">
        <v>0</v>
      </c>
      <c r="R43" s="10"/>
      <c r="S43" s="9">
        <v>0</v>
      </c>
      <c r="T43" s="10"/>
      <c r="U43" s="9">
        <f t="shared" si="18"/>
        <v>0</v>
      </c>
      <c r="V43" s="10"/>
      <c r="W43" s="11">
        <f t="shared" si="19"/>
        <v>0</v>
      </c>
      <c r="X43" s="10"/>
      <c r="Y43" s="9">
        <f t="shared" si="20"/>
        <v>0</v>
      </c>
      <c r="Z43" s="10"/>
      <c r="AA43" s="9">
        <f t="shared" si="21"/>
        <v>0</v>
      </c>
      <c r="AB43" s="10"/>
      <c r="AC43" s="9">
        <f t="shared" si="22"/>
        <v>0</v>
      </c>
      <c r="AD43" s="10"/>
      <c r="AE43" s="11">
        <f t="shared" si="23"/>
        <v>0</v>
      </c>
    </row>
    <row r="44" spans="1:31" hidden="1" x14ac:dyDescent="0.3">
      <c r="A44" s="1"/>
      <c r="B44" s="1"/>
      <c r="C44" s="1"/>
      <c r="D44" s="1"/>
      <c r="E44" s="1"/>
      <c r="F44" s="1"/>
      <c r="G44" s="1"/>
      <c r="H44" s="1" t="s">
        <v>513</v>
      </c>
      <c r="I44" s="9">
        <v>0</v>
      </c>
      <c r="J44" s="10"/>
      <c r="K44" s="9">
        <v>0</v>
      </c>
      <c r="L44" s="10"/>
      <c r="M44" s="9">
        <f>ROUND((I44-K44),5)</f>
        <v>0</v>
      </c>
      <c r="N44" s="10"/>
      <c r="O44" s="11">
        <f>ROUND(IF(K44=0, IF(I44=0, 0, 1), I44/K44),5)</f>
        <v>0</v>
      </c>
      <c r="P44" s="10"/>
      <c r="Q44" s="9">
        <v>0</v>
      </c>
      <c r="R44" s="10"/>
      <c r="S44" s="9">
        <v>0</v>
      </c>
      <c r="T44" s="10"/>
      <c r="U44" s="9">
        <f t="shared" si="18"/>
        <v>0</v>
      </c>
      <c r="V44" s="10"/>
      <c r="W44" s="11">
        <f t="shared" si="19"/>
        <v>0</v>
      </c>
      <c r="X44" s="10"/>
      <c r="Y44" s="9">
        <f t="shared" si="20"/>
        <v>0</v>
      </c>
      <c r="Z44" s="10"/>
      <c r="AA44" s="9">
        <f t="shared" si="21"/>
        <v>0</v>
      </c>
      <c r="AB44" s="10"/>
      <c r="AC44" s="9">
        <f t="shared" si="22"/>
        <v>0</v>
      </c>
      <c r="AD44" s="10"/>
      <c r="AE44" s="11">
        <f t="shared" si="23"/>
        <v>0</v>
      </c>
    </row>
    <row r="45" spans="1:31" ht="19.5" thickBot="1" x14ac:dyDescent="0.35">
      <c r="A45" s="1"/>
      <c r="B45" s="1"/>
      <c r="C45" s="1"/>
      <c r="D45" s="1"/>
      <c r="E45" s="1"/>
      <c r="F45" s="1"/>
      <c r="G45" s="1"/>
      <c r="H45" s="1" t="s">
        <v>512</v>
      </c>
      <c r="I45" s="12">
        <v>4930.6099999999997</v>
      </c>
      <c r="J45" s="10"/>
      <c r="K45" s="12"/>
      <c r="L45" s="10"/>
      <c r="M45" s="12"/>
      <c r="N45" s="10"/>
      <c r="O45" s="13"/>
      <c r="P45" s="10"/>
      <c r="Q45" s="12">
        <v>0</v>
      </c>
      <c r="R45" s="10"/>
      <c r="S45" s="12">
        <v>0</v>
      </c>
      <c r="T45" s="10"/>
      <c r="U45" s="12">
        <f t="shared" si="18"/>
        <v>0</v>
      </c>
      <c r="V45" s="10"/>
      <c r="W45" s="13">
        <f t="shared" si="19"/>
        <v>0</v>
      </c>
      <c r="X45" s="10"/>
      <c r="Y45" s="12">
        <f t="shared" si="20"/>
        <v>4930.6099999999997</v>
      </c>
      <c r="Z45" s="10"/>
      <c r="AA45" s="12">
        <f t="shared" si="21"/>
        <v>0</v>
      </c>
      <c r="AB45" s="10"/>
      <c r="AC45" s="12">
        <f t="shared" si="22"/>
        <v>4930.6099999999997</v>
      </c>
      <c r="AD45" s="10"/>
      <c r="AE45" s="13">
        <f t="shared" si="23"/>
        <v>1</v>
      </c>
    </row>
    <row r="46" spans="1:31" x14ac:dyDescent="0.3">
      <c r="A46" s="1"/>
      <c r="B46" s="1"/>
      <c r="C46" s="1"/>
      <c r="D46" s="1"/>
      <c r="E46" s="1"/>
      <c r="F46" s="1"/>
      <c r="G46" s="1" t="s">
        <v>511</v>
      </c>
      <c r="H46" s="1"/>
      <c r="I46" s="9">
        <f>ROUND(SUM(I39:I45),5)</f>
        <v>4930.6099999999997</v>
      </c>
      <c r="J46" s="10"/>
      <c r="K46" s="9">
        <f>ROUND(SUM(K39:K45),5)</f>
        <v>5208</v>
      </c>
      <c r="L46" s="10"/>
      <c r="M46" s="9">
        <f>ROUND((I46-K46),5)</f>
        <v>-277.39</v>
      </c>
      <c r="N46" s="10"/>
      <c r="O46" s="11">
        <f>ROUND(IF(K46=0, IF(I46=0, 0, 1), I46/K46),5)</f>
        <v>0.94674000000000003</v>
      </c>
      <c r="P46" s="10"/>
      <c r="Q46" s="9">
        <f>ROUND(SUM(Q39:Q45),5)</f>
        <v>0</v>
      </c>
      <c r="R46" s="10"/>
      <c r="S46" s="9">
        <f>ROUND(SUM(S39:S45),5)</f>
        <v>2604</v>
      </c>
      <c r="T46" s="10"/>
      <c r="U46" s="9">
        <f t="shared" si="18"/>
        <v>-2604</v>
      </c>
      <c r="V46" s="10"/>
      <c r="W46" s="11">
        <f t="shared" si="19"/>
        <v>0</v>
      </c>
      <c r="X46" s="10"/>
      <c r="Y46" s="9">
        <f t="shared" si="20"/>
        <v>4930.6099999999997</v>
      </c>
      <c r="Z46" s="10"/>
      <c r="AA46" s="9">
        <f t="shared" si="21"/>
        <v>7812</v>
      </c>
      <c r="AB46" s="10"/>
      <c r="AC46" s="9">
        <f t="shared" si="22"/>
        <v>-2881.39</v>
      </c>
      <c r="AD46" s="10"/>
      <c r="AE46" s="11">
        <f t="shared" si="23"/>
        <v>0.63116000000000005</v>
      </c>
    </row>
    <row r="47" spans="1:31" x14ac:dyDescent="0.3">
      <c r="A47" s="1"/>
      <c r="B47" s="1"/>
      <c r="C47" s="1"/>
      <c r="D47" s="1"/>
      <c r="E47" s="1"/>
      <c r="F47" s="1"/>
      <c r="G47" s="1" t="s">
        <v>510</v>
      </c>
      <c r="H47" s="1"/>
      <c r="I47" s="9"/>
      <c r="J47" s="10"/>
      <c r="K47" s="9"/>
      <c r="L47" s="10"/>
      <c r="M47" s="9"/>
      <c r="N47" s="10"/>
      <c r="O47" s="11"/>
      <c r="P47" s="10"/>
      <c r="Q47" s="9"/>
      <c r="R47" s="10"/>
      <c r="S47" s="9"/>
      <c r="T47" s="10"/>
      <c r="U47" s="9"/>
      <c r="V47" s="10"/>
      <c r="W47" s="11"/>
      <c r="X47" s="10"/>
      <c r="Y47" s="9"/>
      <c r="Z47" s="10"/>
      <c r="AA47" s="9"/>
      <c r="AB47" s="10"/>
      <c r="AC47" s="9"/>
      <c r="AD47" s="10"/>
      <c r="AE47" s="11"/>
    </row>
    <row r="48" spans="1:31" x14ac:dyDescent="0.3">
      <c r="A48" s="1"/>
      <c r="B48" s="1"/>
      <c r="C48" s="1"/>
      <c r="D48" s="1"/>
      <c r="E48" s="1"/>
      <c r="F48" s="1"/>
      <c r="G48" s="1"/>
      <c r="H48" s="1" t="s">
        <v>509</v>
      </c>
      <c r="I48" s="9">
        <v>0</v>
      </c>
      <c r="J48" s="10"/>
      <c r="K48" s="9">
        <v>2604</v>
      </c>
      <c r="L48" s="10"/>
      <c r="M48" s="9">
        <f>ROUND((I48-K48),5)</f>
        <v>-2604</v>
      </c>
      <c r="N48" s="10"/>
      <c r="O48" s="11">
        <f>ROUND(IF(K48=0, IF(I48=0, 0, 1), I48/K48),5)</f>
        <v>0</v>
      </c>
      <c r="P48" s="10"/>
      <c r="Q48" s="9">
        <v>0</v>
      </c>
      <c r="R48" s="10"/>
      <c r="S48" s="9">
        <v>1302</v>
      </c>
      <c r="T48" s="10"/>
      <c r="U48" s="9">
        <f t="shared" ref="U48:U54" si="24">ROUND((Q48-S48),5)</f>
        <v>-1302</v>
      </c>
      <c r="V48" s="10"/>
      <c r="W48" s="11">
        <f t="shared" ref="W48:W54" si="25">ROUND(IF(S48=0, IF(Q48=0, 0, 1), Q48/S48),5)</f>
        <v>0</v>
      </c>
      <c r="X48" s="10"/>
      <c r="Y48" s="9">
        <f t="shared" ref="Y48:Y54" si="26">ROUND(I48+Q48,5)</f>
        <v>0</v>
      </c>
      <c r="Z48" s="10"/>
      <c r="AA48" s="9">
        <f t="shared" ref="AA48:AA54" si="27">ROUND(K48+S48,5)</f>
        <v>3906</v>
      </c>
      <c r="AB48" s="10"/>
      <c r="AC48" s="9">
        <f t="shared" ref="AC48:AC54" si="28">ROUND((Y48-AA48),5)</f>
        <v>-3906</v>
      </c>
      <c r="AD48" s="10"/>
      <c r="AE48" s="11">
        <f t="shared" ref="AE48:AE54" si="29">ROUND(IF(AA48=0, IF(Y48=0, 0, 1), Y48/AA48),5)</f>
        <v>0</v>
      </c>
    </row>
    <row r="49" spans="1:31" x14ac:dyDescent="0.3">
      <c r="A49" s="1"/>
      <c r="B49" s="1"/>
      <c r="C49" s="1"/>
      <c r="D49" s="1"/>
      <c r="E49" s="1"/>
      <c r="F49" s="1"/>
      <c r="G49" s="1"/>
      <c r="H49" s="1" t="s">
        <v>508</v>
      </c>
      <c r="I49" s="9">
        <v>0</v>
      </c>
      <c r="J49" s="10"/>
      <c r="K49" s="9">
        <v>2604</v>
      </c>
      <c r="L49" s="10"/>
      <c r="M49" s="9">
        <f>ROUND((I49-K49),5)</f>
        <v>-2604</v>
      </c>
      <c r="N49" s="10"/>
      <c r="O49" s="11">
        <f>ROUND(IF(K49=0, IF(I49=0, 0, 1), I49/K49),5)</f>
        <v>0</v>
      </c>
      <c r="P49" s="10"/>
      <c r="Q49" s="9">
        <v>0</v>
      </c>
      <c r="R49" s="10"/>
      <c r="S49" s="9">
        <v>1302</v>
      </c>
      <c r="T49" s="10"/>
      <c r="U49" s="9">
        <f t="shared" si="24"/>
        <v>-1302</v>
      </c>
      <c r="V49" s="10"/>
      <c r="W49" s="11">
        <f t="shared" si="25"/>
        <v>0</v>
      </c>
      <c r="X49" s="10"/>
      <c r="Y49" s="9">
        <f t="shared" si="26"/>
        <v>0</v>
      </c>
      <c r="Z49" s="10"/>
      <c r="AA49" s="9">
        <f t="shared" si="27"/>
        <v>3906</v>
      </c>
      <c r="AB49" s="10"/>
      <c r="AC49" s="9">
        <f t="shared" si="28"/>
        <v>-3906</v>
      </c>
      <c r="AD49" s="10"/>
      <c r="AE49" s="11">
        <f t="shared" si="29"/>
        <v>0</v>
      </c>
    </row>
    <row r="50" spans="1:31" hidden="1" x14ac:dyDescent="0.3">
      <c r="A50" s="1"/>
      <c r="B50" s="1"/>
      <c r="C50" s="1"/>
      <c r="D50" s="1"/>
      <c r="E50" s="1"/>
      <c r="F50" s="1"/>
      <c r="G50" s="1"/>
      <c r="H50" s="1" t="s">
        <v>507</v>
      </c>
      <c r="I50" s="9">
        <v>0</v>
      </c>
      <c r="J50" s="10"/>
      <c r="K50" s="9">
        <v>0</v>
      </c>
      <c r="L50" s="10"/>
      <c r="M50" s="9">
        <f>ROUND((I50-K50),5)</f>
        <v>0</v>
      </c>
      <c r="N50" s="10"/>
      <c r="O50" s="11">
        <f>ROUND(IF(K50=0, IF(I50=0, 0, 1), I50/K50),5)</f>
        <v>0</v>
      </c>
      <c r="P50" s="10"/>
      <c r="Q50" s="9">
        <v>0</v>
      </c>
      <c r="R50" s="10"/>
      <c r="S50" s="9">
        <v>0</v>
      </c>
      <c r="T50" s="10"/>
      <c r="U50" s="9">
        <f t="shared" si="24"/>
        <v>0</v>
      </c>
      <c r="V50" s="10"/>
      <c r="W50" s="11">
        <f t="shared" si="25"/>
        <v>0</v>
      </c>
      <c r="X50" s="10"/>
      <c r="Y50" s="9">
        <f t="shared" si="26"/>
        <v>0</v>
      </c>
      <c r="Z50" s="10"/>
      <c r="AA50" s="9">
        <f t="shared" si="27"/>
        <v>0</v>
      </c>
      <c r="AB50" s="10"/>
      <c r="AC50" s="9">
        <f t="shared" si="28"/>
        <v>0</v>
      </c>
      <c r="AD50" s="10"/>
      <c r="AE50" s="11">
        <f t="shared" si="29"/>
        <v>0</v>
      </c>
    </row>
    <row r="51" spans="1:31" hidden="1" x14ac:dyDescent="0.3">
      <c r="A51" s="1"/>
      <c r="B51" s="1"/>
      <c r="C51" s="1"/>
      <c r="D51" s="1"/>
      <c r="E51" s="1"/>
      <c r="F51" s="1"/>
      <c r="G51" s="1"/>
      <c r="H51" s="1" t="s">
        <v>506</v>
      </c>
      <c r="I51" s="9">
        <v>0</v>
      </c>
      <c r="J51" s="10"/>
      <c r="K51" s="9">
        <v>0</v>
      </c>
      <c r="L51" s="10"/>
      <c r="M51" s="9">
        <f>ROUND((I51-K51),5)</f>
        <v>0</v>
      </c>
      <c r="N51" s="10"/>
      <c r="O51" s="11">
        <f>ROUND(IF(K51=0, IF(I51=0, 0, 1), I51/K51),5)</f>
        <v>0</v>
      </c>
      <c r="P51" s="10"/>
      <c r="Q51" s="9">
        <v>0</v>
      </c>
      <c r="R51" s="10"/>
      <c r="S51" s="9">
        <v>0</v>
      </c>
      <c r="T51" s="10"/>
      <c r="U51" s="9">
        <f t="shared" si="24"/>
        <v>0</v>
      </c>
      <c r="V51" s="10"/>
      <c r="W51" s="11">
        <f t="shared" si="25"/>
        <v>0</v>
      </c>
      <c r="X51" s="10"/>
      <c r="Y51" s="9">
        <f t="shared" si="26"/>
        <v>0</v>
      </c>
      <c r="Z51" s="10"/>
      <c r="AA51" s="9">
        <f t="shared" si="27"/>
        <v>0</v>
      </c>
      <c r="AB51" s="10"/>
      <c r="AC51" s="9">
        <f t="shared" si="28"/>
        <v>0</v>
      </c>
      <c r="AD51" s="10"/>
      <c r="AE51" s="11">
        <f t="shared" si="29"/>
        <v>0</v>
      </c>
    </row>
    <row r="52" spans="1:31" hidden="1" x14ac:dyDescent="0.3">
      <c r="A52" s="1"/>
      <c r="B52" s="1"/>
      <c r="C52" s="1"/>
      <c r="D52" s="1"/>
      <c r="E52" s="1"/>
      <c r="F52" s="1"/>
      <c r="G52" s="1"/>
      <c r="H52" s="1" t="s">
        <v>505</v>
      </c>
      <c r="I52" s="9">
        <v>0</v>
      </c>
      <c r="J52" s="10"/>
      <c r="K52" s="9"/>
      <c r="L52" s="10"/>
      <c r="M52" s="9"/>
      <c r="N52" s="10"/>
      <c r="O52" s="11"/>
      <c r="P52" s="10"/>
      <c r="Q52" s="9">
        <v>0</v>
      </c>
      <c r="R52" s="10"/>
      <c r="S52" s="9">
        <v>0</v>
      </c>
      <c r="T52" s="10"/>
      <c r="U52" s="9">
        <f t="shared" si="24"/>
        <v>0</v>
      </c>
      <c r="V52" s="10"/>
      <c r="W52" s="11">
        <f t="shared" si="25"/>
        <v>0</v>
      </c>
      <c r="X52" s="10"/>
      <c r="Y52" s="9">
        <f t="shared" si="26"/>
        <v>0</v>
      </c>
      <c r="Z52" s="10"/>
      <c r="AA52" s="9">
        <f t="shared" si="27"/>
        <v>0</v>
      </c>
      <c r="AB52" s="10"/>
      <c r="AC52" s="9">
        <f t="shared" si="28"/>
        <v>0</v>
      </c>
      <c r="AD52" s="10"/>
      <c r="AE52" s="11">
        <f t="shared" si="29"/>
        <v>0</v>
      </c>
    </row>
    <row r="53" spans="1:31" ht="19.5" thickBot="1" x14ac:dyDescent="0.35">
      <c r="A53" s="1"/>
      <c r="B53" s="1"/>
      <c r="C53" s="1"/>
      <c r="D53" s="1"/>
      <c r="E53" s="1"/>
      <c r="F53" s="1"/>
      <c r="G53" s="1"/>
      <c r="H53" s="1" t="s">
        <v>504</v>
      </c>
      <c r="I53" s="12">
        <v>3234.81</v>
      </c>
      <c r="J53" s="10"/>
      <c r="K53" s="12"/>
      <c r="L53" s="10"/>
      <c r="M53" s="12"/>
      <c r="N53" s="10"/>
      <c r="O53" s="13"/>
      <c r="P53" s="10"/>
      <c r="Q53" s="12">
        <v>0</v>
      </c>
      <c r="R53" s="10"/>
      <c r="S53" s="12">
        <v>0</v>
      </c>
      <c r="T53" s="10"/>
      <c r="U53" s="12">
        <f t="shared" si="24"/>
        <v>0</v>
      </c>
      <c r="V53" s="10"/>
      <c r="W53" s="13">
        <f t="shared" si="25"/>
        <v>0</v>
      </c>
      <c r="X53" s="10"/>
      <c r="Y53" s="12">
        <f t="shared" si="26"/>
        <v>3234.81</v>
      </c>
      <c r="Z53" s="10"/>
      <c r="AA53" s="12">
        <f t="shared" si="27"/>
        <v>0</v>
      </c>
      <c r="AB53" s="10"/>
      <c r="AC53" s="12">
        <f t="shared" si="28"/>
        <v>3234.81</v>
      </c>
      <c r="AD53" s="10"/>
      <c r="AE53" s="13">
        <f t="shared" si="29"/>
        <v>1</v>
      </c>
    </row>
    <row r="54" spans="1:31" x14ac:dyDescent="0.3">
      <c r="A54" s="1"/>
      <c r="B54" s="1"/>
      <c r="C54" s="1"/>
      <c r="D54" s="1"/>
      <c r="E54" s="1"/>
      <c r="F54" s="1"/>
      <c r="G54" s="1" t="s">
        <v>503</v>
      </c>
      <c r="H54" s="1"/>
      <c r="I54" s="9">
        <f>ROUND(SUM(I47:I53),5)</f>
        <v>3234.81</v>
      </c>
      <c r="J54" s="10"/>
      <c r="K54" s="9">
        <f>ROUND(SUM(K47:K53),5)</f>
        <v>5208</v>
      </c>
      <c r="L54" s="10"/>
      <c r="M54" s="9">
        <f>ROUND((I54-K54),5)</f>
        <v>-1973.19</v>
      </c>
      <c r="N54" s="10"/>
      <c r="O54" s="11">
        <f>ROUND(IF(K54=0, IF(I54=0, 0, 1), I54/K54),5)</f>
        <v>0.62112000000000001</v>
      </c>
      <c r="P54" s="10"/>
      <c r="Q54" s="9">
        <f>ROUND(SUM(Q47:Q53),5)</f>
        <v>0</v>
      </c>
      <c r="R54" s="10"/>
      <c r="S54" s="9">
        <f>ROUND(SUM(S47:S53),5)</f>
        <v>2604</v>
      </c>
      <c r="T54" s="10"/>
      <c r="U54" s="9">
        <f t="shared" si="24"/>
        <v>-2604</v>
      </c>
      <c r="V54" s="10"/>
      <c r="W54" s="11">
        <f t="shared" si="25"/>
        <v>0</v>
      </c>
      <c r="X54" s="10"/>
      <c r="Y54" s="9">
        <f t="shared" si="26"/>
        <v>3234.81</v>
      </c>
      <c r="Z54" s="10"/>
      <c r="AA54" s="9">
        <f t="shared" si="27"/>
        <v>7812</v>
      </c>
      <c r="AB54" s="10"/>
      <c r="AC54" s="9">
        <f t="shared" si="28"/>
        <v>-4577.1899999999996</v>
      </c>
      <c r="AD54" s="10"/>
      <c r="AE54" s="11">
        <f t="shared" si="29"/>
        <v>0.41408</v>
      </c>
    </row>
    <row r="55" spans="1:31" hidden="1" x14ac:dyDescent="0.3">
      <c r="A55" s="1"/>
      <c r="B55" s="1"/>
      <c r="C55" s="1"/>
      <c r="D55" s="1"/>
      <c r="E55" s="1"/>
      <c r="F55" s="1"/>
      <c r="G55" s="1" t="s">
        <v>502</v>
      </c>
      <c r="H55" s="1"/>
      <c r="I55" s="9"/>
      <c r="J55" s="10"/>
      <c r="K55" s="9"/>
      <c r="L55" s="10"/>
      <c r="M55" s="9"/>
      <c r="N55" s="10"/>
      <c r="O55" s="11"/>
      <c r="P55" s="10"/>
      <c r="Q55" s="9"/>
      <c r="R55" s="10"/>
      <c r="S55" s="9"/>
      <c r="T55" s="10"/>
      <c r="U55" s="9"/>
      <c r="V55" s="10"/>
      <c r="W55" s="11"/>
      <c r="X55" s="10"/>
      <c r="Y55" s="9"/>
      <c r="Z55" s="10"/>
      <c r="AA55" s="9"/>
      <c r="AB55" s="10"/>
      <c r="AC55" s="9"/>
      <c r="AD55" s="10"/>
      <c r="AE55" s="11"/>
    </row>
    <row r="56" spans="1:31" hidden="1" x14ac:dyDescent="0.3">
      <c r="A56" s="1"/>
      <c r="B56" s="1"/>
      <c r="C56" s="1"/>
      <c r="D56" s="1"/>
      <c r="E56" s="1"/>
      <c r="F56" s="1"/>
      <c r="G56" s="1"/>
      <c r="H56" s="1" t="s">
        <v>501</v>
      </c>
      <c r="I56" s="9">
        <v>0</v>
      </c>
      <c r="J56" s="10"/>
      <c r="K56" s="9"/>
      <c r="L56" s="10"/>
      <c r="M56" s="9"/>
      <c r="N56" s="10"/>
      <c r="O56" s="11"/>
      <c r="P56" s="10"/>
      <c r="Q56" s="9">
        <v>0</v>
      </c>
      <c r="R56" s="10"/>
      <c r="S56" s="9">
        <v>0</v>
      </c>
      <c r="T56" s="10"/>
      <c r="U56" s="9">
        <f t="shared" ref="U56:U67" si="30">ROUND((Q56-S56),5)</f>
        <v>0</v>
      </c>
      <c r="V56" s="10"/>
      <c r="W56" s="11">
        <f t="shared" ref="W56:W67" si="31">ROUND(IF(S56=0, IF(Q56=0, 0, 1), Q56/S56),5)</f>
        <v>0</v>
      </c>
      <c r="X56" s="10"/>
      <c r="Y56" s="9">
        <f t="shared" ref="Y56:Y67" si="32">ROUND(I56+Q56,5)</f>
        <v>0</v>
      </c>
      <c r="Z56" s="10"/>
      <c r="AA56" s="9">
        <f t="shared" ref="AA56:AA67" si="33">ROUND(K56+S56,5)</f>
        <v>0</v>
      </c>
      <c r="AB56" s="10"/>
      <c r="AC56" s="9">
        <f t="shared" ref="AC56:AC67" si="34">ROUND((Y56-AA56),5)</f>
        <v>0</v>
      </c>
      <c r="AD56" s="10"/>
      <c r="AE56" s="11">
        <f t="shared" ref="AE56:AE67" si="35">ROUND(IF(AA56=0, IF(Y56=0, 0, 1), Y56/AA56),5)</f>
        <v>0</v>
      </c>
    </row>
    <row r="57" spans="1:31" hidden="1" x14ac:dyDescent="0.3">
      <c r="A57" s="1"/>
      <c r="B57" s="1"/>
      <c r="C57" s="1"/>
      <c r="D57" s="1"/>
      <c r="E57" s="1"/>
      <c r="F57" s="1"/>
      <c r="G57" s="1"/>
      <c r="H57" s="1" t="s">
        <v>500</v>
      </c>
      <c r="I57" s="9">
        <v>0</v>
      </c>
      <c r="J57" s="10"/>
      <c r="K57" s="9"/>
      <c r="L57" s="10"/>
      <c r="M57" s="9"/>
      <c r="N57" s="10"/>
      <c r="O57" s="11"/>
      <c r="P57" s="10"/>
      <c r="Q57" s="9">
        <v>0</v>
      </c>
      <c r="R57" s="10"/>
      <c r="S57" s="9">
        <v>0</v>
      </c>
      <c r="T57" s="10"/>
      <c r="U57" s="9">
        <f t="shared" si="30"/>
        <v>0</v>
      </c>
      <c r="V57" s="10"/>
      <c r="W57" s="11">
        <f t="shared" si="31"/>
        <v>0</v>
      </c>
      <c r="X57" s="10"/>
      <c r="Y57" s="9">
        <f t="shared" si="32"/>
        <v>0</v>
      </c>
      <c r="Z57" s="10"/>
      <c r="AA57" s="9">
        <f t="shared" si="33"/>
        <v>0</v>
      </c>
      <c r="AB57" s="10"/>
      <c r="AC57" s="9">
        <f t="shared" si="34"/>
        <v>0</v>
      </c>
      <c r="AD57" s="10"/>
      <c r="AE57" s="11">
        <f t="shared" si="35"/>
        <v>0</v>
      </c>
    </row>
    <row r="58" spans="1:31" hidden="1" x14ac:dyDescent="0.3">
      <c r="A58" s="1"/>
      <c r="B58" s="1"/>
      <c r="C58" s="1"/>
      <c r="D58" s="1"/>
      <c r="E58" s="1"/>
      <c r="F58" s="1"/>
      <c r="G58" s="1"/>
      <c r="H58" s="1" t="s">
        <v>499</v>
      </c>
      <c r="I58" s="9">
        <v>0</v>
      </c>
      <c r="J58" s="10"/>
      <c r="K58" s="9"/>
      <c r="L58" s="10"/>
      <c r="M58" s="9"/>
      <c r="N58" s="10"/>
      <c r="O58" s="11"/>
      <c r="P58" s="10"/>
      <c r="Q58" s="9">
        <v>0</v>
      </c>
      <c r="R58" s="10"/>
      <c r="S58" s="9">
        <v>0</v>
      </c>
      <c r="T58" s="10"/>
      <c r="U58" s="9">
        <f t="shared" si="30"/>
        <v>0</v>
      </c>
      <c r="V58" s="10"/>
      <c r="W58" s="11">
        <f t="shared" si="31"/>
        <v>0</v>
      </c>
      <c r="X58" s="10"/>
      <c r="Y58" s="9">
        <f t="shared" si="32"/>
        <v>0</v>
      </c>
      <c r="Z58" s="10"/>
      <c r="AA58" s="9">
        <f t="shared" si="33"/>
        <v>0</v>
      </c>
      <c r="AB58" s="10"/>
      <c r="AC58" s="9">
        <f t="shared" si="34"/>
        <v>0</v>
      </c>
      <c r="AD58" s="10"/>
      <c r="AE58" s="11">
        <f t="shared" si="35"/>
        <v>0</v>
      </c>
    </row>
    <row r="59" spans="1:31" hidden="1" x14ac:dyDescent="0.3">
      <c r="A59" s="1"/>
      <c r="B59" s="1"/>
      <c r="C59" s="1"/>
      <c r="D59" s="1"/>
      <c r="E59" s="1"/>
      <c r="F59" s="1"/>
      <c r="G59" s="1"/>
      <c r="H59" s="1" t="s">
        <v>498</v>
      </c>
      <c r="I59" s="9">
        <v>0</v>
      </c>
      <c r="J59" s="10"/>
      <c r="K59" s="9"/>
      <c r="L59" s="10"/>
      <c r="M59" s="9"/>
      <c r="N59" s="10"/>
      <c r="O59" s="11"/>
      <c r="P59" s="10"/>
      <c r="Q59" s="9">
        <v>0</v>
      </c>
      <c r="R59" s="10"/>
      <c r="S59" s="9">
        <v>0</v>
      </c>
      <c r="T59" s="10"/>
      <c r="U59" s="9">
        <f t="shared" si="30"/>
        <v>0</v>
      </c>
      <c r="V59" s="10"/>
      <c r="W59" s="11">
        <f t="shared" si="31"/>
        <v>0</v>
      </c>
      <c r="X59" s="10"/>
      <c r="Y59" s="9">
        <f t="shared" si="32"/>
        <v>0</v>
      </c>
      <c r="Z59" s="10"/>
      <c r="AA59" s="9">
        <f t="shared" si="33"/>
        <v>0</v>
      </c>
      <c r="AB59" s="10"/>
      <c r="AC59" s="9">
        <f t="shared" si="34"/>
        <v>0</v>
      </c>
      <c r="AD59" s="10"/>
      <c r="AE59" s="11">
        <f t="shared" si="35"/>
        <v>0</v>
      </c>
    </row>
    <row r="60" spans="1:31" ht="19.5" hidden="1" thickBot="1" x14ac:dyDescent="0.35">
      <c r="A60" s="1"/>
      <c r="B60" s="1"/>
      <c r="C60" s="1"/>
      <c r="D60" s="1"/>
      <c r="E60" s="1"/>
      <c r="F60" s="1"/>
      <c r="G60" s="1"/>
      <c r="H60" s="1" t="s">
        <v>497</v>
      </c>
      <c r="I60" s="12">
        <v>0</v>
      </c>
      <c r="J60" s="10"/>
      <c r="K60" s="9"/>
      <c r="L60" s="10"/>
      <c r="M60" s="9"/>
      <c r="N60" s="10"/>
      <c r="O60" s="11"/>
      <c r="P60" s="10"/>
      <c r="Q60" s="12">
        <v>0</v>
      </c>
      <c r="R60" s="10"/>
      <c r="S60" s="12">
        <v>0</v>
      </c>
      <c r="T60" s="10"/>
      <c r="U60" s="12">
        <f t="shared" si="30"/>
        <v>0</v>
      </c>
      <c r="V60" s="10"/>
      <c r="W60" s="13">
        <f t="shared" si="31"/>
        <v>0</v>
      </c>
      <c r="X60" s="10"/>
      <c r="Y60" s="12">
        <f t="shared" si="32"/>
        <v>0</v>
      </c>
      <c r="Z60" s="10"/>
      <c r="AA60" s="12">
        <f t="shared" si="33"/>
        <v>0</v>
      </c>
      <c r="AB60" s="10"/>
      <c r="AC60" s="12">
        <f t="shared" si="34"/>
        <v>0</v>
      </c>
      <c r="AD60" s="10"/>
      <c r="AE60" s="13">
        <f t="shared" si="35"/>
        <v>0</v>
      </c>
    </row>
    <row r="61" spans="1:31" hidden="1" x14ac:dyDescent="0.3">
      <c r="A61" s="1"/>
      <c r="B61" s="1"/>
      <c r="C61" s="1"/>
      <c r="D61" s="1"/>
      <c r="E61" s="1"/>
      <c r="F61" s="1"/>
      <c r="G61" s="1" t="s">
        <v>496</v>
      </c>
      <c r="H61" s="1"/>
      <c r="I61" s="9">
        <f>ROUND(SUM(I55:I60),5)</f>
        <v>0</v>
      </c>
      <c r="J61" s="10"/>
      <c r="K61" s="9"/>
      <c r="L61" s="10"/>
      <c r="M61" s="9"/>
      <c r="N61" s="10"/>
      <c r="O61" s="11"/>
      <c r="P61" s="10"/>
      <c r="Q61" s="9">
        <f>ROUND(SUM(Q55:Q60),5)</f>
        <v>0</v>
      </c>
      <c r="R61" s="10"/>
      <c r="S61" s="9">
        <f>ROUND(SUM(S55:S60),5)</f>
        <v>0</v>
      </c>
      <c r="T61" s="10"/>
      <c r="U61" s="9">
        <f t="shared" si="30"/>
        <v>0</v>
      </c>
      <c r="V61" s="10"/>
      <c r="W61" s="11">
        <f t="shared" si="31"/>
        <v>0</v>
      </c>
      <c r="X61" s="10"/>
      <c r="Y61" s="9">
        <f t="shared" si="32"/>
        <v>0</v>
      </c>
      <c r="Z61" s="10"/>
      <c r="AA61" s="9">
        <f t="shared" si="33"/>
        <v>0</v>
      </c>
      <c r="AB61" s="10"/>
      <c r="AC61" s="9">
        <f t="shared" si="34"/>
        <v>0</v>
      </c>
      <c r="AD61" s="10"/>
      <c r="AE61" s="11">
        <f t="shared" si="35"/>
        <v>0</v>
      </c>
    </row>
    <row r="62" spans="1:31" x14ac:dyDescent="0.3">
      <c r="A62" s="1"/>
      <c r="B62" s="1"/>
      <c r="C62" s="1"/>
      <c r="D62" s="1"/>
      <c r="E62" s="1"/>
      <c r="F62" s="1"/>
      <c r="G62" s="1" t="s">
        <v>495</v>
      </c>
      <c r="H62" s="1"/>
      <c r="I62" s="9">
        <v>6818.23</v>
      </c>
      <c r="J62" s="10"/>
      <c r="K62" s="9">
        <v>5208</v>
      </c>
      <c r="L62" s="10"/>
      <c r="M62" s="9">
        <f>ROUND((I62-K62),5)</f>
        <v>1610.23</v>
      </c>
      <c r="N62" s="10"/>
      <c r="O62" s="11">
        <f>ROUND(IF(K62=0, IF(I62=0, 0, 1), I62/K62),5)</f>
        <v>1.30918</v>
      </c>
      <c r="P62" s="10"/>
      <c r="Q62" s="9">
        <v>0</v>
      </c>
      <c r="R62" s="10"/>
      <c r="S62" s="9">
        <v>2604</v>
      </c>
      <c r="T62" s="10"/>
      <c r="U62" s="9">
        <f t="shared" si="30"/>
        <v>-2604</v>
      </c>
      <c r="V62" s="10"/>
      <c r="W62" s="11">
        <f t="shared" si="31"/>
        <v>0</v>
      </c>
      <c r="X62" s="10"/>
      <c r="Y62" s="9">
        <f t="shared" si="32"/>
        <v>6818.23</v>
      </c>
      <c r="Z62" s="10"/>
      <c r="AA62" s="9">
        <f t="shared" si="33"/>
        <v>7812</v>
      </c>
      <c r="AB62" s="10"/>
      <c r="AC62" s="9">
        <f t="shared" si="34"/>
        <v>-993.77</v>
      </c>
      <c r="AD62" s="10"/>
      <c r="AE62" s="11">
        <f t="shared" si="35"/>
        <v>0.87278999999999995</v>
      </c>
    </row>
    <row r="63" spans="1:31" x14ac:dyDescent="0.3">
      <c r="A63" s="1"/>
      <c r="B63" s="1"/>
      <c r="C63" s="1"/>
      <c r="D63" s="1"/>
      <c r="E63" s="1"/>
      <c r="F63" s="1"/>
      <c r="G63" s="1" t="s">
        <v>494</v>
      </c>
      <c r="H63" s="1"/>
      <c r="I63" s="9">
        <v>141.51</v>
      </c>
      <c r="J63" s="10"/>
      <c r="K63" s="9">
        <v>5208</v>
      </c>
      <c r="L63" s="10"/>
      <c r="M63" s="9">
        <f>ROUND((I63-K63),5)</f>
        <v>-5066.49</v>
      </c>
      <c r="N63" s="10"/>
      <c r="O63" s="11">
        <f>ROUND(IF(K63=0, IF(I63=0, 0, 1), I63/K63),5)</f>
        <v>2.717E-2</v>
      </c>
      <c r="P63" s="10"/>
      <c r="Q63" s="9">
        <v>0</v>
      </c>
      <c r="R63" s="10"/>
      <c r="S63" s="9">
        <v>2604</v>
      </c>
      <c r="T63" s="10"/>
      <c r="U63" s="9">
        <f t="shared" si="30"/>
        <v>-2604</v>
      </c>
      <c r="V63" s="10"/>
      <c r="W63" s="11">
        <f t="shared" si="31"/>
        <v>0</v>
      </c>
      <c r="X63" s="10"/>
      <c r="Y63" s="9">
        <f t="shared" si="32"/>
        <v>141.51</v>
      </c>
      <c r="Z63" s="10"/>
      <c r="AA63" s="9">
        <f t="shared" si="33"/>
        <v>7812</v>
      </c>
      <c r="AB63" s="10"/>
      <c r="AC63" s="9">
        <f t="shared" si="34"/>
        <v>-7670.49</v>
      </c>
      <c r="AD63" s="10"/>
      <c r="AE63" s="11">
        <f t="shared" si="35"/>
        <v>1.8110000000000001E-2</v>
      </c>
    </row>
    <row r="64" spans="1:31" hidden="1" x14ac:dyDescent="0.3">
      <c r="A64" s="1"/>
      <c r="B64" s="1"/>
      <c r="C64" s="1"/>
      <c r="D64" s="1"/>
      <c r="E64" s="1"/>
      <c r="F64" s="1"/>
      <c r="G64" s="1" t="s">
        <v>493</v>
      </c>
      <c r="H64" s="1"/>
      <c r="I64" s="9">
        <v>0</v>
      </c>
      <c r="J64" s="10"/>
      <c r="K64" s="9"/>
      <c r="L64" s="10"/>
      <c r="M64" s="9"/>
      <c r="N64" s="10"/>
      <c r="O64" s="11"/>
      <c r="P64" s="10"/>
      <c r="Q64" s="9">
        <v>0</v>
      </c>
      <c r="R64" s="10"/>
      <c r="S64" s="9">
        <v>0</v>
      </c>
      <c r="T64" s="10"/>
      <c r="U64" s="9">
        <f t="shared" si="30"/>
        <v>0</v>
      </c>
      <c r="V64" s="10"/>
      <c r="W64" s="11">
        <f t="shared" si="31"/>
        <v>0</v>
      </c>
      <c r="X64" s="10"/>
      <c r="Y64" s="9">
        <f t="shared" si="32"/>
        <v>0</v>
      </c>
      <c r="Z64" s="10"/>
      <c r="AA64" s="9">
        <f t="shared" si="33"/>
        <v>0</v>
      </c>
      <c r="AB64" s="10"/>
      <c r="AC64" s="9">
        <f t="shared" si="34"/>
        <v>0</v>
      </c>
      <c r="AD64" s="10"/>
      <c r="AE64" s="11">
        <f t="shared" si="35"/>
        <v>0</v>
      </c>
    </row>
    <row r="65" spans="1:31" hidden="1" x14ac:dyDescent="0.3">
      <c r="A65" s="1"/>
      <c r="B65" s="1"/>
      <c r="C65" s="1"/>
      <c r="D65" s="1"/>
      <c r="E65" s="1"/>
      <c r="F65" s="1"/>
      <c r="G65" s="1" t="s">
        <v>492</v>
      </c>
      <c r="H65" s="1"/>
      <c r="I65" s="9">
        <v>0</v>
      </c>
      <c r="J65" s="10"/>
      <c r="K65" s="9"/>
      <c r="L65" s="10"/>
      <c r="M65" s="9"/>
      <c r="N65" s="10"/>
      <c r="O65" s="11"/>
      <c r="P65" s="10"/>
      <c r="Q65" s="9">
        <v>0</v>
      </c>
      <c r="R65" s="10"/>
      <c r="S65" s="9">
        <v>0</v>
      </c>
      <c r="T65" s="10"/>
      <c r="U65" s="9">
        <f t="shared" si="30"/>
        <v>0</v>
      </c>
      <c r="V65" s="10"/>
      <c r="W65" s="11">
        <f t="shared" si="31"/>
        <v>0</v>
      </c>
      <c r="X65" s="10"/>
      <c r="Y65" s="9">
        <f t="shared" si="32"/>
        <v>0</v>
      </c>
      <c r="Z65" s="10"/>
      <c r="AA65" s="9">
        <f t="shared" si="33"/>
        <v>0</v>
      </c>
      <c r="AB65" s="10"/>
      <c r="AC65" s="9">
        <f t="shared" si="34"/>
        <v>0</v>
      </c>
      <c r="AD65" s="10"/>
      <c r="AE65" s="11">
        <f t="shared" si="35"/>
        <v>0</v>
      </c>
    </row>
    <row r="66" spans="1:31" hidden="1" x14ac:dyDescent="0.3">
      <c r="A66" s="1"/>
      <c r="B66" s="1"/>
      <c r="C66" s="1"/>
      <c r="D66" s="1"/>
      <c r="E66" s="1"/>
      <c r="F66" s="1"/>
      <c r="G66" s="1" t="s">
        <v>491</v>
      </c>
      <c r="H66" s="1"/>
      <c r="I66" s="9">
        <v>0</v>
      </c>
      <c r="J66" s="10"/>
      <c r="K66" s="9"/>
      <c r="L66" s="10"/>
      <c r="M66" s="9"/>
      <c r="N66" s="10"/>
      <c r="O66" s="11"/>
      <c r="P66" s="10"/>
      <c r="Q66" s="9">
        <v>0</v>
      </c>
      <c r="R66" s="10"/>
      <c r="S66" s="9">
        <v>0</v>
      </c>
      <c r="T66" s="10"/>
      <c r="U66" s="9">
        <f t="shared" si="30"/>
        <v>0</v>
      </c>
      <c r="V66" s="10"/>
      <c r="W66" s="11">
        <f t="shared" si="31"/>
        <v>0</v>
      </c>
      <c r="X66" s="10"/>
      <c r="Y66" s="9">
        <f t="shared" si="32"/>
        <v>0</v>
      </c>
      <c r="Z66" s="10"/>
      <c r="AA66" s="9">
        <f t="shared" si="33"/>
        <v>0</v>
      </c>
      <c r="AB66" s="10"/>
      <c r="AC66" s="9">
        <f t="shared" si="34"/>
        <v>0</v>
      </c>
      <c r="AD66" s="10"/>
      <c r="AE66" s="11">
        <f t="shared" si="35"/>
        <v>0</v>
      </c>
    </row>
    <row r="67" spans="1:31" hidden="1" x14ac:dyDescent="0.3">
      <c r="A67" s="1"/>
      <c r="B67" s="1"/>
      <c r="C67" s="1"/>
      <c r="D67" s="1"/>
      <c r="E67" s="1"/>
      <c r="F67" s="1"/>
      <c r="G67" s="1" t="s">
        <v>490</v>
      </c>
      <c r="H67" s="1"/>
      <c r="I67" s="9">
        <v>0</v>
      </c>
      <c r="J67" s="10"/>
      <c r="K67" s="9"/>
      <c r="L67" s="10"/>
      <c r="M67" s="9"/>
      <c r="N67" s="10"/>
      <c r="O67" s="11"/>
      <c r="P67" s="10"/>
      <c r="Q67" s="9">
        <v>0</v>
      </c>
      <c r="R67" s="10"/>
      <c r="S67" s="9">
        <v>0</v>
      </c>
      <c r="T67" s="10"/>
      <c r="U67" s="9">
        <f t="shared" si="30"/>
        <v>0</v>
      </c>
      <c r="V67" s="10"/>
      <c r="W67" s="11">
        <f t="shared" si="31"/>
        <v>0</v>
      </c>
      <c r="X67" s="10"/>
      <c r="Y67" s="9">
        <f t="shared" si="32"/>
        <v>0</v>
      </c>
      <c r="Z67" s="10"/>
      <c r="AA67" s="9">
        <f t="shared" si="33"/>
        <v>0</v>
      </c>
      <c r="AB67" s="10"/>
      <c r="AC67" s="9">
        <f t="shared" si="34"/>
        <v>0</v>
      </c>
      <c r="AD67" s="10"/>
      <c r="AE67" s="11">
        <f t="shared" si="35"/>
        <v>0</v>
      </c>
    </row>
    <row r="68" spans="1:31" x14ac:dyDescent="0.3">
      <c r="A68" s="1"/>
      <c r="B68" s="1"/>
      <c r="C68" s="1"/>
      <c r="D68" s="1"/>
      <c r="E68" s="1"/>
      <c r="F68" s="1"/>
      <c r="G68" s="1" t="s">
        <v>489</v>
      </c>
      <c r="H68" s="1"/>
      <c r="I68" s="9"/>
      <c r="J68" s="10"/>
      <c r="K68" s="9"/>
      <c r="L68" s="10"/>
      <c r="M68" s="9"/>
      <c r="N68" s="10"/>
      <c r="O68" s="11"/>
      <c r="P68" s="10"/>
      <c r="Q68" s="9"/>
      <c r="R68" s="10"/>
      <c r="S68" s="9"/>
      <c r="T68" s="10"/>
      <c r="U68" s="9"/>
      <c r="V68" s="10"/>
      <c r="W68" s="11"/>
      <c r="X68" s="10"/>
      <c r="Y68" s="9"/>
      <c r="Z68" s="10"/>
      <c r="AA68" s="9"/>
      <c r="AB68" s="10"/>
      <c r="AC68" s="9"/>
      <c r="AD68" s="10"/>
      <c r="AE68" s="11"/>
    </row>
    <row r="69" spans="1:31" x14ac:dyDescent="0.3">
      <c r="A69" s="1"/>
      <c r="B69" s="1"/>
      <c r="C69" s="1"/>
      <c r="D69" s="1"/>
      <c r="E69" s="1"/>
      <c r="F69" s="1"/>
      <c r="G69" s="1"/>
      <c r="H69" s="1" t="s">
        <v>488</v>
      </c>
      <c r="I69" s="9">
        <v>897.24</v>
      </c>
      <c r="J69" s="10"/>
      <c r="K69" s="9">
        <v>0</v>
      </c>
      <c r="L69" s="10"/>
      <c r="M69" s="9">
        <f>ROUND((I69-K69),5)</f>
        <v>897.24</v>
      </c>
      <c r="N69" s="10"/>
      <c r="O69" s="11">
        <f>ROUND(IF(K69=0, IF(I69=0, 0, 1), I69/K69),5)</f>
        <v>1</v>
      </c>
      <c r="P69" s="10"/>
      <c r="Q69" s="9">
        <v>0</v>
      </c>
      <c r="R69" s="10"/>
      <c r="S69" s="9">
        <v>0</v>
      </c>
      <c r="T69" s="10"/>
      <c r="U69" s="9">
        <f>ROUND((Q69-S69),5)</f>
        <v>0</v>
      </c>
      <c r="V69" s="10"/>
      <c r="W69" s="11">
        <f>ROUND(IF(S69=0, IF(Q69=0, 0, 1), Q69/S69),5)</f>
        <v>0</v>
      </c>
      <c r="X69" s="10"/>
      <c r="Y69" s="9">
        <f>ROUND(I69+Q69,5)</f>
        <v>897.24</v>
      </c>
      <c r="Z69" s="10"/>
      <c r="AA69" s="9">
        <f>ROUND(K69+S69,5)</f>
        <v>0</v>
      </c>
      <c r="AB69" s="10"/>
      <c r="AC69" s="9">
        <f>ROUND((Y69-AA69),5)</f>
        <v>897.24</v>
      </c>
      <c r="AD69" s="10"/>
      <c r="AE69" s="11">
        <f>ROUND(IF(AA69=0, IF(Y69=0, 0, 1), Y69/AA69),5)</f>
        <v>1</v>
      </c>
    </row>
    <row r="70" spans="1:31" x14ac:dyDescent="0.3">
      <c r="A70" s="1"/>
      <c r="B70" s="1"/>
      <c r="C70" s="1"/>
      <c r="D70" s="1"/>
      <c r="E70" s="1"/>
      <c r="F70" s="1"/>
      <c r="G70" s="1"/>
      <c r="H70" s="1" t="s">
        <v>487</v>
      </c>
      <c r="I70" s="9">
        <v>0</v>
      </c>
      <c r="J70" s="10"/>
      <c r="K70" s="9">
        <v>1666</v>
      </c>
      <c r="L70" s="10"/>
      <c r="M70" s="9">
        <f>ROUND((I70-K70),5)</f>
        <v>-1666</v>
      </c>
      <c r="N70" s="10"/>
      <c r="O70" s="11">
        <f>ROUND(IF(K70=0, IF(I70=0, 0, 1), I70/K70),5)</f>
        <v>0</v>
      </c>
      <c r="P70" s="10"/>
      <c r="Q70" s="9">
        <v>0</v>
      </c>
      <c r="R70" s="10"/>
      <c r="S70" s="9">
        <v>833</v>
      </c>
      <c r="T70" s="10"/>
      <c r="U70" s="9">
        <f>ROUND((Q70-S70),5)</f>
        <v>-833</v>
      </c>
      <c r="V70" s="10"/>
      <c r="W70" s="11">
        <f>ROUND(IF(S70=0, IF(Q70=0, 0, 1), Q70/S70),5)</f>
        <v>0</v>
      </c>
      <c r="X70" s="10"/>
      <c r="Y70" s="9">
        <f>ROUND(I70+Q70,5)</f>
        <v>0</v>
      </c>
      <c r="Z70" s="10"/>
      <c r="AA70" s="9">
        <f>ROUND(K70+S70,5)</f>
        <v>2499</v>
      </c>
      <c r="AB70" s="10"/>
      <c r="AC70" s="9">
        <f>ROUND((Y70-AA70),5)</f>
        <v>-2499</v>
      </c>
      <c r="AD70" s="10"/>
      <c r="AE70" s="11">
        <f>ROUND(IF(AA70=0, IF(Y70=0, 0, 1), Y70/AA70),5)</f>
        <v>0</v>
      </c>
    </row>
    <row r="71" spans="1:31" ht="19.5" hidden="1" thickBot="1" x14ac:dyDescent="0.35">
      <c r="A71" s="1"/>
      <c r="B71" s="1"/>
      <c r="C71" s="1"/>
      <c r="D71" s="1"/>
      <c r="E71" s="1"/>
      <c r="F71" s="1"/>
      <c r="G71" s="1"/>
      <c r="H71" s="1" t="s">
        <v>486</v>
      </c>
      <c r="I71" s="12">
        <v>0</v>
      </c>
      <c r="J71" s="10"/>
      <c r="K71" s="12"/>
      <c r="L71" s="10"/>
      <c r="M71" s="12"/>
      <c r="N71" s="10"/>
      <c r="O71" s="13"/>
      <c r="P71" s="10"/>
      <c r="Q71" s="12">
        <v>0</v>
      </c>
      <c r="R71" s="10"/>
      <c r="S71" s="12">
        <v>0</v>
      </c>
      <c r="T71" s="10"/>
      <c r="U71" s="12">
        <f>ROUND((Q71-S71),5)</f>
        <v>0</v>
      </c>
      <c r="V71" s="10"/>
      <c r="W71" s="13">
        <f>ROUND(IF(S71=0, IF(Q71=0, 0, 1), Q71/S71),5)</f>
        <v>0</v>
      </c>
      <c r="X71" s="10"/>
      <c r="Y71" s="12">
        <f>ROUND(I71+Q71,5)</f>
        <v>0</v>
      </c>
      <c r="Z71" s="10"/>
      <c r="AA71" s="12">
        <f>ROUND(K71+S71,5)</f>
        <v>0</v>
      </c>
      <c r="AB71" s="10"/>
      <c r="AC71" s="12">
        <f>ROUND((Y71-AA71),5)</f>
        <v>0</v>
      </c>
      <c r="AD71" s="10"/>
      <c r="AE71" s="13">
        <f>ROUND(IF(AA71=0, IF(Y71=0, 0, 1), Y71/AA71),5)</f>
        <v>0</v>
      </c>
    </row>
    <row r="72" spans="1:31" x14ac:dyDescent="0.3">
      <c r="A72" s="1"/>
      <c r="B72" s="1"/>
      <c r="C72" s="1"/>
      <c r="D72" s="1"/>
      <c r="E72" s="1"/>
      <c r="F72" s="1"/>
      <c r="G72" s="1" t="s">
        <v>485</v>
      </c>
      <c r="H72" s="1"/>
      <c r="I72" s="9">
        <f>ROUND(SUM(I68:I71),5)</f>
        <v>897.24</v>
      </c>
      <c r="J72" s="10"/>
      <c r="K72" s="9">
        <f>ROUND(SUM(K68:K71),5)</f>
        <v>1666</v>
      </c>
      <c r="L72" s="10"/>
      <c r="M72" s="9">
        <f>ROUND((I72-K72),5)</f>
        <v>-768.76</v>
      </c>
      <c r="N72" s="10"/>
      <c r="O72" s="11">
        <f>ROUND(IF(K72=0, IF(I72=0, 0, 1), I72/K72),5)</f>
        <v>0.53856000000000004</v>
      </c>
      <c r="P72" s="10"/>
      <c r="Q72" s="9">
        <f>ROUND(SUM(Q68:Q71),5)</f>
        <v>0</v>
      </c>
      <c r="R72" s="10"/>
      <c r="S72" s="9">
        <f>ROUND(SUM(S68:S71),5)</f>
        <v>833</v>
      </c>
      <c r="T72" s="10"/>
      <c r="U72" s="9">
        <f>ROUND((Q72-S72),5)</f>
        <v>-833</v>
      </c>
      <c r="V72" s="10"/>
      <c r="W72" s="11">
        <f>ROUND(IF(S72=0, IF(Q72=0, 0, 1), Q72/S72),5)</f>
        <v>0</v>
      </c>
      <c r="X72" s="10"/>
      <c r="Y72" s="9">
        <f>ROUND(I72+Q72,5)</f>
        <v>897.24</v>
      </c>
      <c r="Z72" s="10"/>
      <c r="AA72" s="9">
        <f>ROUND(K72+S72,5)</f>
        <v>2499</v>
      </c>
      <c r="AB72" s="10"/>
      <c r="AC72" s="9">
        <f>ROUND((Y72-AA72),5)</f>
        <v>-1601.76</v>
      </c>
      <c r="AD72" s="10"/>
      <c r="AE72" s="11">
        <f>ROUND(IF(AA72=0, IF(Y72=0, 0, 1), Y72/AA72),5)</f>
        <v>0.35904000000000003</v>
      </c>
    </row>
    <row r="73" spans="1:31" x14ac:dyDescent="0.3">
      <c r="A73" s="1"/>
      <c r="B73" s="1"/>
      <c r="C73" s="1"/>
      <c r="D73" s="1"/>
      <c r="E73" s="1"/>
      <c r="F73" s="1"/>
      <c r="G73" s="1" t="s">
        <v>484</v>
      </c>
      <c r="H73" s="1"/>
      <c r="I73" s="9"/>
      <c r="J73" s="10"/>
      <c r="K73" s="9"/>
      <c r="L73" s="10"/>
      <c r="M73" s="9"/>
      <c r="N73" s="10"/>
      <c r="O73" s="11"/>
      <c r="P73" s="10"/>
      <c r="Q73" s="9"/>
      <c r="R73" s="10"/>
      <c r="S73" s="9"/>
      <c r="T73" s="10"/>
      <c r="U73" s="9"/>
      <c r="V73" s="10"/>
      <c r="W73" s="11"/>
      <c r="X73" s="10"/>
      <c r="Y73" s="9"/>
      <c r="Z73" s="10"/>
      <c r="AA73" s="9"/>
      <c r="AB73" s="10"/>
      <c r="AC73" s="9"/>
      <c r="AD73" s="10"/>
      <c r="AE73" s="11"/>
    </row>
    <row r="74" spans="1:31" hidden="1" x14ac:dyDescent="0.3">
      <c r="A74" s="1"/>
      <c r="B74" s="1"/>
      <c r="C74" s="1"/>
      <c r="D74" s="1"/>
      <c r="E74" s="1"/>
      <c r="F74" s="1"/>
      <c r="G74" s="1"/>
      <c r="H74" s="1" t="s">
        <v>483</v>
      </c>
      <c r="I74" s="9">
        <v>0</v>
      </c>
      <c r="J74" s="10"/>
      <c r="K74" s="9"/>
      <c r="L74" s="10"/>
      <c r="M74" s="9"/>
      <c r="N74" s="10"/>
      <c r="O74" s="11"/>
      <c r="P74" s="10"/>
      <c r="Q74" s="9">
        <v>0</v>
      </c>
      <c r="R74" s="10"/>
      <c r="S74" s="9">
        <v>0</v>
      </c>
      <c r="T74" s="10"/>
      <c r="U74" s="9">
        <f t="shared" ref="U74:U93" si="36">ROUND((Q74-S74),5)</f>
        <v>0</v>
      </c>
      <c r="V74" s="10"/>
      <c r="W74" s="11">
        <f t="shared" ref="W74:W93" si="37">ROUND(IF(S74=0, IF(Q74=0, 0, 1), Q74/S74),5)</f>
        <v>0</v>
      </c>
      <c r="X74" s="10"/>
      <c r="Y74" s="9">
        <f t="shared" ref="Y74:Y93" si="38">ROUND(I74+Q74,5)</f>
        <v>0</v>
      </c>
      <c r="Z74" s="10"/>
      <c r="AA74" s="9">
        <f t="shared" ref="AA74:AA93" si="39">ROUND(K74+S74,5)</f>
        <v>0</v>
      </c>
      <c r="AB74" s="10"/>
      <c r="AC74" s="9">
        <f t="shared" ref="AC74:AC93" si="40">ROUND((Y74-AA74),5)</f>
        <v>0</v>
      </c>
      <c r="AD74" s="10"/>
      <c r="AE74" s="11">
        <f t="shared" ref="AE74:AE93" si="41">ROUND(IF(AA74=0, IF(Y74=0, 0, 1), Y74/AA74),5)</f>
        <v>0</v>
      </c>
    </row>
    <row r="75" spans="1:31" hidden="1" x14ac:dyDescent="0.3">
      <c r="A75" s="1"/>
      <c r="B75" s="1"/>
      <c r="C75" s="1"/>
      <c r="D75" s="1"/>
      <c r="E75" s="1"/>
      <c r="F75" s="1"/>
      <c r="G75" s="1"/>
      <c r="H75" s="1" t="s">
        <v>482</v>
      </c>
      <c r="I75" s="9">
        <v>0</v>
      </c>
      <c r="J75" s="10"/>
      <c r="K75" s="9"/>
      <c r="L75" s="10"/>
      <c r="M75" s="9"/>
      <c r="N75" s="10"/>
      <c r="O75" s="11"/>
      <c r="P75" s="10"/>
      <c r="Q75" s="9">
        <v>0</v>
      </c>
      <c r="R75" s="10"/>
      <c r="S75" s="9">
        <v>0</v>
      </c>
      <c r="T75" s="10"/>
      <c r="U75" s="9">
        <f t="shared" si="36"/>
        <v>0</v>
      </c>
      <c r="V75" s="10"/>
      <c r="W75" s="11">
        <f t="shared" si="37"/>
        <v>0</v>
      </c>
      <c r="X75" s="10"/>
      <c r="Y75" s="9">
        <f t="shared" si="38"/>
        <v>0</v>
      </c>
      <c r="Z75" s="10"/>
      <c r="AA75" s="9">
        <f t="shared" si="39"/>
        <v>0</v>
      </c>
      <c r="AB75" s="10"/>
      <c r="AC75" s="9">
        <f t="shared" si="40"/>
        <v>0</v>
      </c>
      <c r="AD75" s="10"/>
      <c r="AE75" s="11">
        <f t="shared" si="41"/>
        <v>0</v>
      </c>
    </row>
    <row r="76" spans="1:31" x14ac:dyDescent="0.3">
      <c r="A76" s="1"/>
      <c r="B76" s="1"/>
      <c r="C76" s="1"/>
      <c r="D76" s="1"/>
      <c r="E76" s="1"/>
      <c r="F76" s="1"/>
      <c r="G76" s="1"/>
      <c r="H76" s="1" t="s">
        <v>481</v>
      </c>
      <c r="I76" s="9">
        <v>4714.43</v>
      </c>
      <c r="J76" s="10"/>
      <c r="K76" s="9">
        <v>10924</v>
      </c>
      <c r="L76" s="10"/>
      <c r="M76" s="9">
        <f t="shared" ref="M76:M82" si="42">ROUND((I76-K76),5)</f>
        <v>-6209.57</v>
      </c>
      <c r="N76" s="10"/>
      <c r="O76" s="11">
        <f t="shared" ref="O76:O82" si="43">ROUND(IF(K76=0, IF(I76=0, 0, 1), I76/K76),5)</f>
        <v>0.43157000000000001</v>
      </c>
      <c r="P76" s="10"/>
      <c r="Q76" s="9">
        <v>0</v>
      </c>
      <c r="R76" s="10"/>
      <c r="S76" s="9">
        <v>5462</v>
      </c>
      <c r="T76" s="10"/>
      <c r="U76" s="9">
        <f t="shared" si="36"/>
        <v>-5462</v>
      </c>
      <c r="V76" s="10"/>
      <c r="W76" s="11">
        <f t="shared" si="37"/>
        <v>0</v>
      </c>
      <c r="X76" s="10"/>
      <c r="Y76" s="9">
        <f t="shared" si="38"/>
        <v>4714.43</v>
      </c>
      <c r="Z76" s="10"/>
      <c r="AA76" s="9">
        <f t="shared" si="39"/>
        <v>16386</v>
      </c>
      <c r="AB76" s="10"/>
      <c r="AC76" s="9">
        <f t="shared" si="40"/>
        <v>-11671.57</v>
      </c>
      <c r="AD76" s="10"/>
      <c r="AE76" s="11">
        <f t="shared" si="41"/>
        <v>0.28771000000000002</v>
      </c>
    </row>
    <row r="77" spans="1:31" x14ac:dyDescent="0.3">
      <c r="A77" s="1"/>
      <c r="B77" s="1"/>
      <c r="C77" s="1"/>
      <c r="D77" s="1"/>
      <c r="E77" s="1"/>
      <c r="F77" s="1"/>
      <c r="G77" s="1"/>
      <c r="H77" s="1" t="s">
        <v>480</v>
      </c>
      <c r="I77" s="9">
        <v>0</v>
      </c>
      <c r="J77" s="10"/>
      <c r="K77" s="9">
        <v>7969</v>
      </c>
      <c r="L77" s="10"/>
      <c r="M77" s="9">
        <f t="shared" si="42"/>
        <v>-7969</v>
      </c>
      <c r="N77" s="10"/>
      <c r="O77" s="11">
        <f t="shared" si="43"/>
        <v>0</v>
      </c>
      <c r="P77" s="10"/>
      <c r="Q77" s="9">
        <v>0</v>
      </c>
      <c r="R77" s="10"/>
      <c r="S77" s="9">
        <v>3984.5</v>
      </c>
      <c r="T77" s="10"/>
      <c r="U77" s="9">
        <f t="shared" si="36"/>
        <v>-3984.5</v>
      </c>
      <c r="V77" s="10"/>
      <c r="W77" s="11">
        <f t="shared" si="37"/>
        <v>0</v>
      </c>
      <c r="X77" s="10"/>
      <c r="Y77" s="9">
        <f t="shared" si="38"/>
        <v>0</v>
      </c>
      <c r="Z77" s="10"/>
      <c r="AA77" s="9">
        <f t="shared" si="39"/>
        <v>11953.5</v>
      </c>
      <c r="AB77" s="10"/>
      <c r="AC77" s="9">
        <f t="shared" si="40"/>
        <v>-11953.5</v>
      </c>
      <c r="AD77" s="10"/>
      <c r="AE77" s="11">
        <f t="shared" si="41"/>
        <v>0</v>
      </c>
    </row>
    <row r="78" spans="1:31" x14ac:dyDescent="0.3">
      <c r="A78" s="1"/>
      <c r="B78" s="1"/>
      <c r="C78" s="1"/>
      <c r="D78" s="1"/>
      <c r="E78" s="1"/>
      <c r="F78" s="1"/>
      <c r="G78" s="1"/>
      <c r="H78" s="1" t="s">
        <v>479</v>
      </c>
      <c r="I78" s="9">
        <v>0</v>
      </c>
      <c r="J78" s="10"/>
      <c r="K78" s="9">
        <v>7139</v>
      </c>
      <c r="L78" s="10"/>
      <c r="M78" s="9">
        <f t="shared" si="42"/>
        <v>-7139</v>
      </c>
      <c r="N78" s="10"/>
      <c r="O78" s="11">
        <f t="shared" si="43"/>
        <v>0</v>
      </c>
      <c r="P78" s="10"/>
      <c r="Q78" s="9">
        <v>0</v>
      </c>
      <c r="R78" s="10"/>
      <c r="S78" s="9">
        <v>3569.5</v>
      </c>
      <c r="T78" s="10"/>
      <c r="U78" s="9">
        <f t="shared" si="36"/>
        <v>-3569.5</v>
      </c>
      <c r="V78" s="10"/>
      <c r="W78" s="11">
        <f t="shared" si="37"/>
        <v>0</v>
      </c>
      <c r="X78" s="10"/>
      <c r="Y78" s="9">
        <f t="shared" si="38"/>
        <v>0</v>
      </c>
      <c r="Z78" s="10"/>
      <c r="AA78" s="9">
        <f t="shared" si="39"/>
        <v>10708.5</v>
      </c>
      <c r="AB78" s="10"/>
      <c r="AC78" s="9">
        <f t="shared" si="40"/>
        <v>-10708.5</v>
      </c>
      <c r="AD78" s="10"/>
      <c r="AE78" s="11">
        <f t="shared" si="41"/>
        <v>0</v>
      </c>
    </row>
    <row r="79" spans="1:31" x14ac:dyDescent="0.3">
      <c r="A79" s="1"/>
      <c r="B79" s="1"/>
      <c r="C79" s="1"/>
      <c r="D79" s="1"/>
      <c r="E79" s="1"/>
      <c r="F79" s="1"/>
      <c r="G79" s="1"/>
      <c r="H79" s="1" t="s">
        <v>478</v>
      </c>
      <c r="I79" s="9">
        <v>0</v>
      </c>
      <c r="J79" s="10"/>
      <c r="K79" s="9">
        <v>9051</v>
      </c>
      <c r="L79" s="10"/>
      <c r="M79" s="9">
        <f t="shared" si="42"/>
        <v>-9051</v>
      </c>
      <c r="N79" s="10"/>
      <c r="O79" s="11">
        <f t="shared" si="43"/>
        <v>0</v>
      </c>
      <c r="P79" s="10"/>
      <c r="Q79" s="9">
        <v>0</v>
      </c>
      <c r="R79" s="10"/>
      <c r="S79" s="9">
        <v>4526</v>
      </c>
      <c r="T79" s="10"/>
      <c r="U79" s="9">
        <f t="shared" si="36"/>
        <v>-4526</v>
      </c>
      <c r="V79" s="10"/>
      <c r="W79" s="11">
        <f t="shared" si="37"/>
        <v>0</v>
      </c>
      <c r="X79" s="10"/>
      <c r="Y79" s="9">
        <f t="shared" si="38"/>
        <v>0</v>
      </c>
      <c r="Z79" s="10"/>
      <c r="AA79" s="9">
        <f t="shared" si="39"/>
        <v>13577</v>
      </c>
      <c r="AB79" s="10"/>
      <c r="AC79" s="9">
        <f t="shared" si="40"/>
        <v>-13577</v>
      </c>
      <c r="AD79" s="10"/>
      <c r="AE79" s="11">
        <f t="shared" si="41"/>
        <v>0</v>
      </c>
    </row>
    <row r="80" spans="1:31" x14ac:dyDescent="0.3">
      <c r="A80" s="1"/>
      <c r="B80" s="1"/>
      <c r="C80" s="1"/>
      <c r="D80" s="1"/>
      <c r="E80" s="1"/>
      <c r="F80" s="1"/>
      <c r="G80" s="1"/>
      <c r="H80" s="1" t="s">
        <v>477</v>
      </c>
      <c r="I80" s="9">
        <v>0</v>
      </c>
      <c r="J80" s="10"/>
      <c r="K80" s="9">
        <v>17562.75</v>
      </c>
      <c r="L80" s="10"/>
      <c r="M80" s="9">
        <f t="shared" si="42"/>
        <v>-17562.75</v>
      </c>
      <c r="N80" s="10"/>
      <c r="O80" s="11">
        <f t="shared" si="43"/>
        <v>0</v>
      </c>
      <c r="P80" s="10"/>
      <c r="Q80" s="9">
        <v>0</v>
      </c>
      <c r="R80" s="10"/>
      <c r="S80" s="9">
        <v>8781.3799999999992</v>
      </c>
      <c r="T80" s="10"/>
      <c r="U80" s="9">
        <f t="shared" si="36"/>
        <v>-8781.3799999999992</v>
      </c>
      <c r="V80" s="10"/>
      <c r="W80" s="11">
        <f t="shared" si="37"/>
        <v>0</v>
      </c>
      <c r="X80" s="10"/>
      <c r="Y80" s="9">
        <f t="shared" si="38"/>
        <v>0</v>
      </c>
      <c r="Z80" s="10"/>
      <c r="AA80" s="9">
        <f t="shared" si="39"/>
        <v>26344.13</v>
      </c>
      <c r="AB80" s="10"/>
      <c r="AC80" s="9">
        <f t="shared" si="40"/>
        <v>-26344.13</v>
      </c>
      <c r="AD80" s="10"/>
      <c r="AE80" s="11">
        <f t="shared" si="41"/>
        <v>0</v>
      </c>
    </row>
    <row r="81" spans="1:31" hidden="1" x14ac:dyDescent="0.3">
      <c r="A81" s="1"/>
      <c r="B81" s="1"/>
      <c r="C81" s="1"/>
      <c r="D81" s="1"/>
      <c r="E81" s="1"/>
      <c r="F81" s="1"/>
      <c r="G81" s="1"/>
      <c r="H81" s="1" t="s">
        <v>476</v>
      </c>
      <c r="I81" s="9">
        <v>0</v>
      </c>
      <c r="J81" s="10"/>
      <c r="K81" s="9">
        <v>0</v>
      </c>
      <c r="L81" s="10"/>
      <c r="M81" s="9">
        <f t="shared" si="42"/>
        <v>0</v>
      </c>
      <c r="N81" s="10"/>
      <c r="O81" s="11">
        <f t="shared" si="43"/>
        <v>0</v>
      </c>
      <c r="P81" s="10"/>
      <c r="Q81" s="9">
        <v>0</v>
      </c>
      <c r="R81" s="10"/>
      <c r="S81" s="9">
        <v>0</v>
      </c>
      <c r="T81" s="10"/>
      <c r="U81" s="9">
        <f t="shared" si="36"/>
        <v>0</v>
      </c>
      <c r="V81" s="10"/>
      <c r="W81" s="11">
        <f t="shared" si="37"/>
        <v>0</v>
      </c>
      <c r="X81" s="10"/>
      <c r="Y81" s="9">
        <f t="shared" si="38"/>
        <v>0</v>
      </c>
      <c r="Z81" s="10"/>
      <c r="AA81" s="9">
        <f t="shared" si="39"/>
        <v>0</v>
      </c>
      <c r="AB81" s="10"/>
      <c r="AC81" s="9">
        <f t="shared" si="40"/>
        <v>0</v>
      </c>
      <c r="AD81" s="10"/>
      <c r="AE81" s="11">
        <f t="shared" si="41"/>
        <v>0</v>
      </c>
    </row>
    <row r="82" spans="1:31" hidden="1" x14ac:dyDescent="0.3">
      <c r="A82" s="1"/>
      <c r="B82" s="1"/>
      <c r="C82" s="1"/>
      <c r="D82" s="1"/>
      <c r="E82" s="1"/>
      <c r="F82" s="1"/>
      <c r="G82" s="1"/>
      <c r="H82" s="1" t="s">
        <v>475</v>
      </c>
      <c r="I82" s="9">
        <v>0</v>
      </c>
      <c r="J82" s="10"/>
      <c r="K82" s="9">
        <v>0</v>
      </c>
      <c r="L82" s="10"/>
      <c r="M82" s="9">
        <f t="shared" si="42"/>
        <v>0</v>
      </c>
      <c r="N82" s="10"/>
      <c r="O82" s="11">
        <f t="shared" si="43"/>
        <v>0</v>
      </c>
      <c r="P82" s="10"/>
      <c r="Q82" s="9">
        <v>0</v>
      </c>
      <c r="R82" s="10"/>
      <c r="S82" s="9">
        <v>0</v>
      </c>
      <c r="T82" s="10"/>
      <c r="U82" s="9">
        <f t="shared" si="36"/>
        <v>0</v>
      </c>
      <c r="V82" s="10"/>
      <c r="W82" s="11">
        <f t="shared" si="37"/>
        <v>0</v>
      </c>
      <c r="X82" s="10"/>
      <c r="Y82" s="9">
        <f t="shared" si="38"/>
        <v>0</v>
      </c>
      <c r="Z82" s="10"/>
      <c r="AA82" s="9">
        <f t="shared" si="39"/>
        <v>0</v>
      </c>
      <c r="AB82" s="10"/>
      <c r="AC82" s="9">
        <f t="shared" si="40"/>
        <v>0</v>
      </c>
      <c r="AD82" s="10"/>
      <c r="AE82" s="11">
        <f t="shared" si="41"/>
        <v>0</v>
      </c>
    </row>
    <row r="83" spans="1:31" hidden="1" x14ac:dyDescent="0.3">
      <c r="A83" s="1"/>
      <c r="B83" s="1"/>
      <c r="C83" s="1"/>
      <c r="D83" s="1"/>
      <c r="E83" s="1"/>
      <c r="F83" s="1"/>
      <c r="G83" s="1"/>
      <c r="H83" s="1" t="s">
        <v>474</v>
      </c>
      <c r="I83" s="9">
        <v>0</v>
      </c>
      <c r="J83" s="10"/>
      <c r="K83" s="9"/>
      <c r="L83" s="10"/>
      <c r="M83" s="9"/>
      <c r="N83" s="10"/>
      <c r="O83" s="11"/>
      <c r="P83" s="10"/>
      <c r="Q83" s="9">
        <v>0</v>
      </c>
      <c r="R83" s="10"/>
      <c r="S83" s="9">
        <v>0</v>
      </c>
      <c r="T83" s="10"/>
      <c r="U83" s="9">
        <f t="shared" si="36"/>
        <v>0</v>
      </c>
      <c r="V83" s="10"/>
      <c r="W83" s="11">
        <f t="shared" si="37"/>
        <v>0</v>
      </c>
      <c r="X83" s="10"/>
      <c r="Y83" s="9">
        <f t="shared" si="38"/>
        <v>0</v>
      </c>
      <c r="Z83" s="10"/>
      <c r="AA83" s="9">
        <f t="shared" si="39"/>
        <v>0</v>
      </c>
      <c r="AB83" s="10"/>
      <c r="AC83" s="9">
        <f t="shared" si="40"/>
        <v>0</v>
      </c>
      <c r="AD83" s="10"/>
      <c r="AE83" s="11">
        <f t="shared" si="41"/>
        <v>0</v>
      </c>
    </row>
    <row r="84" spans="1:31" x14ac:dyDescent="0.3">
      <c r="A84" s="1"/>
      <c r="B84" s="1"/>
      <c r="C84" s="1"/>
      <c r="D84" s="1"/>
      <c r="E84" s="1"/>
      <c r="F84" s="1"/>
      <c r="G84" s="1"/>
      <c r="H84" s="1" t="s">
        <v>473</v>
      </c>
      <c r="I84" s="9">
        <v>4179.6499999999996</v>
      </c>
      <c r="J84" s="10"/>
      <c r="K84" s="9">
        <v>0</v>
      </c>
      <c r="L84" s="10"/>
      <c r="M84" s="9">
        <f>ROUND((I84-K84),5)</f>
        <v>4179.6499999999996</v>
      </c>
      <c r="N84" s="10"/>
      <c r="O84" s="11">
        <f>ROUND(IF(K84=0, IF(I84=0, 0, 1), I84/K84),5)</f>
        <v>1</v>
      </c>
      <c r="P84" s="10"/>
      <c r="Q84" s="9">
        <v>0</v>
      </c>
      <c r="R84" s="10"/>
      <c r="S84" s="9">
        <v>0</v>
      </c>
      <c r="T84" s="10"/>
      <c r="U84" s="9">
        <f t="shared" si="36"/>
        <v>0</v>
      </c>
      <c r="V84" s="10"/>
      <c r="W84" s="11">
        <f t="shared" si="37"/>
        <v>0</v>
      </c>
      <c r="X84" s="10"/>
      <c r="Y84" s="9">
        <f t="shared" si="38"/>
        <v>4179.6499999999996</v>
      </c>
      <c r="Z84" s="10"/>
      <c r="AA84" s="9">
        <f t="shared" si="39"/>
        <v>0</v>
      </c>
      <c r="AB84" s="10"/>
      <c r="AC84" s="9">
        <f t="shared" si="40"/>
        <v>4179.6499999999996</v>
      </c>
      <c r="AD84" s="10"/>
      <c r="AE84" s="11">
        <f t="shared" si="41"/>
        <v>1</v>
      </c>
    </row>
    <row r="85" spans="1:31" x14ac:dyDescent="0.3">
      <c r="A85" s="1"/>
      <c r="B85" s="1"/>
      <c r="C85" s="1"/>
      <c r="D85" s="1"/>
      <c r="E85" s="1"/>
      <c r="F85" s="1"/>
      <c r="G85" s="1"/>
      <c r="H85" s="1" t="s">
        <v>472</v>
      </c>
      <c r="I85" s="9">
        <v>0</v>
      </c>
      <c r="J85" s="10"/>
      <c r="K85" s="9">
        <v>0</v>
      </c>
      <c r="L85" s="10"/>
      <c r="M85" s="9">
        <f>ROUND((I85-K85),5)</f>
        <v>0</v>
      </c>
      <c r="N85" s="10"/>
      <c r="O85" s="11">
        <f>ROUND(IF(K85=0, IF(I85=0, 0, 1), I85/K85),5)</f>
        <v>0</v>
      </c>
      <c r="P85" s="10"/>
      <c r="Q85" s="9">
        <v>0</v>
      </c>
      <c r="R85" s="10"/>
      <c r="S85" s="9">
        <v>0</v>
      </c>
      <c r="T85" s="10"/>
      <c r="U85" s="9">
        <f t="shared" si="36"/>
        <v>0</v>
      </c>
      <c r="V85" s="10"/>
      <c r="W85" s="11">
        <f t="shared" si="37"/>
        <v>0</v>
      </c>
      <c r="X85" s="10"/>
      <c r="Y85" s="9">
        <f t="shared" si="38"/>
        <v>0</v>
      </c>
      <c r="Z85" s="10"/>
      <c r="AA85" s="9">
        <f t="shared" si="39"/>
        <v>0</v>
      </c>
      <c r="AB85" s="10"/>
      <c r="AC85" s="9">
        <f t="shared" si="40"/>
        <v>0</v>
      </c>
      <c r="AD85" s="10"/>
      <c r="AE85" s="11">
        <f t="shared" si="41"/>
        <v>0</v>
      </c>
    </row>
    <row r="86" spans="1:31" hidden="1" x14ac:dyDescent="0.3">
      <c r="A86" s="1"/>
      <c r="B86" s="1"/>
      <c r="C86" s="1"/>
      <c r="D86" s="1"/>
      <c r="E86" s="1"/>
      <c r="F86" s="1"/>
      <c r="G86" s="1"/>
      <c r="H86" s="1" t="s">
        <v>471</v>
      </c>
      <c r="I86" s="9">
        <v>0</v>
      </c>
      <c r="J86" s="10"/>
      <c r="K86" s="9"/>
      <c r="L86" s="10"/>
      <c r="M86" s="9"/>
      <c r="N86" s="10"/>
      <c r="O86" s="11"/>
      <c r="P86" s="10"/>
      <c r="Q86" s="9">
        <v>0</v>
      </c>
      <c r="R86" s="10"/>
      <c r="S86" s="9">
        <v>0</v>
      </c>
      <c r="T86" s="10"/>
      <c r="U86" s="9">
        <f t="shared" si="36"/>
        <v>0</v>
      </c>
      <c r="V86" s="10"/>
      <c r="W86" s="11">
        <f t="shared" si="37"/>
        <v>0</v>
      </c>
      <c r="X86" s="10"/>
      <c r="Y86" s="9">
        <f t="shared" si="38"/>
        <v>0</v>
      </c>
      <c r="Z86" s="10"/>
      <c r="AA86" s="9">
        <f t="shared" si="39"/>
        <v>0</v>
      </c>
      <c r="AB86" s="10"/>
      <c r="AC86" s="9">
        <f t="shared" si="40"/>
        <v>0</v>
      </c>
      <c r="AD86" s="10"/>
      <c r="AE86" s="11">
        <f t="shared" si="41"/>
        <v>0</v>
      </c>
    </row>
    <row r="87" spans="1:31" hidden="1" x14ac:dyDescent="0.3">
      <c r="A87" s="1"/>
      <c r="B87" s="1"/>
      <c r="C87" s="1"/>
      <c r="D87" s="1"/>
      <c r="E87" s="1"/>
      <c r="F87" s="1"/>
      <c r="G87" s="1"/>
      <c r="H87" s="1" t="s">
        <v>470</v>
      </c>
      <c r="I87" s="9">
        <v>0</v>
      </c>
      <c r="J87" s="10"/>
      <c r="K87" s="9">
        <v>0</v>
      </c>
      <c r="L87" s="10"/>
      <c r="M87" s="9">
        <f>ROUND((I87-K87),5)</f>
        <v>0</v>
      </c>
      <c r="N87" s="10"/>
      <c r="O87" s="11">
        <f>ROUND(IF(K87=0, IF(I87=0, 0, 1), I87/K87),5)</f>
        <v>0</v>
      </c>
      <c r="P87" s="10"/>
      <c r="Q87" s="9">
        <v>0</v>
      </c>
      <c r="R87" s="10"/>
      <c r="S87" s="9">
        <v>0</v>
      </c>
      <c r="T87" s="10"/>
      <c r="U87" s="9">
        <f t="shared" si="36"/>
        <v>0</v>
      </c>
      <c r="V87" s="10"/>
      <c r="W87" s="11">
        <f t="shared" si="37"/>
        <v>0</v>
      </c>
      <c r="X87" s="10"/>
      <c r="Y87" s="9">
        <f t="shared" si="38"/>
        <v>0</v>
      </c>
      <c r="Z87" s="10"/>
      <c r="AA87" s="9">
        <f t="shared" si="39"/>
        <v>0</v>
      </c>
      <c r="AB87" s="10"/>
      <c r="AC87" s="9">
        <f t="shared" si="40"/>
        <v>0</v>
      </c>
      <c r="AD87" s="10"/>
      <c r="AE87" s="11">
        <f t="shared" si="41"/>
        <v>0</v>
      </c>
    </row>
    <row r="88" spans="1:31" hidden="1" x14ac:dyDescent="0.3">
      <c r="A88" s="1"/>
      <c r="B88" s="1"/>
      <c r="C88" s="1"/>
      <c r="D88" s="1"/>
      <c r="E88" s="1"/>
      <c r="F88" s="1"/>
      <c r="G88" s="1"/>
      <c r="H88" s="1" t="s">
        <v>469</v>
      </c>
      <c r="I88" s="9">
        <v>0</v>
      </c>
      <c r="J88" s="10"/>
      <c r="K88" s="9"/>
      <c r="L88" s="10"/>
      <c r="M88" s="9"/>
      <c r="N88" s="10"/>
      <c r="O88" s="11"/>
      <c r="P88" s="10"/>
      <c r="Q88" s="9">
        <v>0</v>
      </c>
      <c r="R88" s="10"/>
      <c r="S88" s="9">
        <v>0</v>
      </c>
      <c r="T88" s="10"/>
      <c r="U88" s="9">
        <f t="shared" si="36"/>
        <v>0</v>
      </c>
      <c r="V88" s="10"/>
      <c r="W88" s="11">
        <f t="shared" si="37"/>
        <v>0</v>
      </c>
      <c r="X88" s="10"/>
      <c r="Y88" s="9">
        <f t="shared" si="38"/>
        <v>0</v>
      </c>
      <c r="Z88" s="10"/>
      <c r="AA88" s="9">
        <f t="shared" si="39"/>
        <v>0</v>
      </c>
      <c r="AB88" s="10"/>
      <c r="AC88" s="9">
        <f t="shared" si="40"/>
        <v>0</v>
      </c>
      <c r="AD88" s="10"/>
      <c r="AE88" s="11">
        <f t="shared" si="41"/>
        <v>0</v>
      </c>
    </row>
    <row r="89" spans="1:31" hidden="1" x14ac:dyDescent="0.3">
      <c r="A89" s="1"/>
      <c r="B89" s="1"/>
      <c r="C89" s="1"/>
      <c r="D89" s="1"/>
      <c r="E89" s="1"/>
      <c r="F89" s="1"/>
      <c r="G89" s="1"/>
      <c r="H89" s="1" t="s">
        <v>468</v>
      </c>
      <c r="I89" s="9">
        <v>0</v>
      </c>
      <c r="J89" s="10"/>
      <c r="K89" s="9"/>
      <c r="L89" s="10"/>
      <c r="M89" s="9"/>
      <c r="N89" s="10"/>
      <c r="O89" s="11"/>
      <c r="P89" s="10"/>
      <c r="Q89" s="9">
        <v>0</v>
      </c>
      <c r="R89" s="10"/>
      <c r="S89" s="9">
        <v>0</v>
      </c>
      <c r="T89" s="10"/>
      <c r="U89" s="9">
        <f t="shared" si="36"/>
        <v>0</v>
      </c>
      <c r="V89" s="10"/>
      <c r="W89" s="11">
        <f t="shared" si="37"/>
        <v>0</v>
      </c>
      <c r="X89" s="10"/>
      <c r="Y89" s="9">
        <f t="shared" si="38"/>
        <v>0</v>
      </c>
      <c r="Z89" s="10"/>
      <c r="AA89" s="9">
        <f t="shared" si="39"/>
        <v>0</v>
      </c>
      <c r="AB89" s="10"/>
      <c r="AC89" s="9">
        <f t="shared" si="40"/>
        <v>0</v>
      </c>
      <c r="AD89" s="10"/>
      <c r="AE89" s="11">
        <f t="shared" si="41"/>
        <v>0</v>
      </c>
    </row>
    <row r="90" spans="1:31" hidden="1" x14ac:dyDescent="0.3">
      <c r="A90" s="1"/>
      <c r="B90" s="1"/>
      <c r="C90" s="1"/>
      <c r="D90" s="1"/>
      <c r="E90" s="1"/>
      <c r="F90" s="1"/>
      <c r="G90" s="1"/>
      <c r="H90" s="1" t="s">
        <v>467</v>
      </c>
      <c r="I90" s="9">
        <v>0</v>
      </c>
      <c r="J90" s="10"/>
      <c r="K90" s="9"/>
      <c r="L90" s="10"/>
      <c r="M90" s="9"/>
      <c r="N90" s="10"/>
      <c r="O90" s="11"/>
      <c r="P90" s="10"/>
      <c r="Q90" s="9">
        <v>0</v>
      </c>
      <c r="R90" s="10"/>
      <c r="S90" s="9">
        <v>0</v>
      </c>
      <c r="T90" s="10"/>
      <c r="U90" s="9">
        <f t="shared" si="36"/>
        <v>0</v>
      </c>
      <c r="V90" s="10"/>
      <c r="W90" s="11">
        <f t="shared" si="37"/>
        <v>0</v>
      </c>
      <c r="X90" s="10"/>
      <c r="Y90" s="9">
        <f t="shared" si="38"/>
        <v>0</v>
      </c>
      <c r="Z90" s="10"/>
      <c r="AA90" s="9">
        <f t="shared" si="39"/>
        <v>0</v>
      </c>
      <c r="AB90" s="10"/>
      <c r="AC90" s="9">
        <f t="shared" si="40"/>
        <v>0</v>
      </c>
      <c r="AD90" s="10"/>
      <c r="AE90" s="11">
        <f t="shared" si="41"/>
        <v>0</v>
      </c>
    </row>
    <row r="91" spans="1:31" hidden="1" x14ac:dyDescent="0.3">
      <c r="A91" s="1"/>
      <c r="B91" s="1"/>
      <c r="C91" s="1"/>
      <c r="D91" s="1"/>
      <c r="E91" s="1"/>
      <c r="F91" s="1"/>
      <c r="G91" s="1"/>
      <c r="H91" s="1" t="s">
        <v>466</v>
      </c>
      <c r="I91" s="9">
        <v>0</v>
      </c>
      <c r="J91" s="10"/>
      <c r="K91" s="9">
        <v>0</v>
      </c>
      <c r="L91" s="10"/>
      <c r="M91" s="9">
        <f>ROUND((I91-K91),5)</f>
        <v>0</v>
      </c>
      <c r="N91" s="10"/>
      <c r="O91" s="11">
        <f>ROUND(IF(K91=0, IF(I91=0, 0, 1), I91/K91),5)</f>
        <v>0</v>
      </c>
      <c r="P91" s="10"/>
      <c r="Q91" s="9">
        <v>0</v>
      </c>
      <c r="R91" s="10"/>
      <c r="S91" s="9">
        <v>0</v>
      </c>
      <c r="T91" s="10"/>
      <c r="U91" s="9">
        <f t="shared" si="36"/>
        <v>0</v>
      </c>
      <c r="V91" s="10"/>
      <c r="W91" s="11">
        <f t="shared" si="37"/>
        <v>0</v>
      </c>
      <c r="X91" s="10"/>
      <c r="Y91" s="9">
        <f t="shared" si="38"/>
        <v>0</v>
      </c>
      <c r="Z91" s="10"/>
      <c r="AA91" s="9">
        <f t="shared" si="39"/>
        <v>0</v>
      </c>
      <c r="AB91" s="10"/>
      <c r="AC91" s="9">
        <f t="shared" si="40"/>
        <v>0</v>
      </c>
      <c r="AD91" s="10"/>
      <c r="AE91" s="11">
        <f t="shared" si="41"/>
        <v>0</v>
      </c>
    </row>
    <row r="92" spans="1:31" ht="19.5" thickBot="1" x14ac:dyDescent="0.35">
      <c r="A92" s="1"/>
      <c r="B92" s="1"/>
      <c r="C92" s="1"/>
      <c r="D92" s="1"/>
      <c r="E92" s="1"/>
      <c r="F92" s="1"/>
      <c r="G92" s="1"/>
      <c r="H92" s="1" t="s">
        <v>465</v>
      </c>
      <c r="I92" s="12">
        <v>4901.75</v>
      </c>
      <c r="J92" s="10"/>
      <c r="K92" s="12">
        <v>0</v>
      </c>
      <c r="L92" s="10"/>
      <c r="M92" s="12">
        <f>ROUND((I92-K92),5)</f>
        <v>4901.75</v>
      </c>
      <c r="N92" s="10"/>
      <c r="O92" s="13">
        <f>ROUND(IF(K92=0, IF(I92=0, 0, 1), I92/K92),5)</f>
        <v>1</v>
      </c>
      <c r="P92" s="10"/>
      <c r="Q92" s="12">
        <v>0</v>
      </c>
      <c r="R92" s="10"/>
      <c r="S92" s="12">
        <v>0</v>
      </c>
      <c r="T92" s="10"/>
      <c r="U92" s="12">
        <f t="shared" si="36"/>
        <v>0</v>
      </c>
      <c r="V92" s="10"/>
      <c r="W92" s="13">
        <f t="shared" si="37"/>
        <v>0</v>
      </c>
      <c r="X92" s="10"/>
      <c r="Y92" s="12">
        <f t="shared" si="38"/>
        <v>4901.75</v>
      </c>
      <c r="Z92" s="10"/>
      <c r="AA92" s="12">
        <f t="shared" si="39"/>
        <v>0</v>
      </c>
      <c r="AB92" s="10"/>
      <c r="AC92" s="12">
        <f t="shared" si="40"/>
        <v>4901.75</v>
      </c>
      <c r="AD92" s="10"/>
      <c r="AE92" s="13">
        <f t="shared" si="41"/>
        <v>1</v>
      </c>
    </row>
    <row r="93" spans="1:31" x14ac:dyDescent="0.3">
      <c r="A93" s="1"/>
      <c r="B93" s="1"/>
      <c r="C93" s="1"/>
      <c r="D93" s="1"/>
      <c r="E93" s="1"/>
      <c r="F93" s="1"/>
      <c r="G93" s="1" t="s">
        <v>464</v>
      </c>
      <c r="H93" s="1"/>
      <c r="I93" s="9">
        <f>ROUND(SUM(I73:I92),5)</f>
        <v>13795.83</v>
      </c>
      <c r="J93" s="10"/>
      <c r="K93" s="9">
        <f>ROUND(SUM(K73:K92),5)</f>
        <v>52645.75</v>
      </c>
      <c r="L93" s="10"/>
      <c r="M93" s="9">
        <f>ROUND((I93-K93),5)</f>
        <v>-38849.919999999998</v>
      </c>
      <c r="N93" s="10"/>
      <c r="O93" s="11">
        <f>ROUND(IF(K93=0, IF(I93=0, 0, 1), I93/K93),5)</f>
        <v>0.26205000000000001</v>
      </c>
      <c r="P93" s="10"/>
      <c r="Q93" s="9">
        <f>ROUND(SUM(Q73:Q92),5)</f>
        <v>0</v>
      </c>
      <c r="R93" s="10"/>
      <c r="S93" s="9">
        <f>ROUND(SUM(S73:S92),5)</f>
        <v>26323.38</v>
      </c>
      <c r="T93" s="10"/>
      <c r="U93" s="9">
        <f t="shared" si="36"/>
        <v>-26323.38</v>
      </c>
      <c r="V93" s="10"/>
      <c r="W93" s="11">
        <f t="shared" si="37"/>
        <v>0</v>
      </c>
      <c r="X93" s="10"/>
      <c r="Y93" s="9">
        <f t="shared" si="38"/>
        <v>13795.83</v>
      </c>
      <c r="Z93" s="10"/>
      <c r="AA93" s="9">
        <f t="shared" si="39"/>
        <v>78969.13</v>
      </c>
      <c r="AB93" s="10"/>
      <c r="AC93" s="9">
        <f t="shared" si="40"/>
        <v>-65173.3</v>
      </c>
      <c r="AD93" s="10"/>
      <c r="AE93" s="11">
        <f t="shared" si="41"/>
        <v>0.17469999999999999</v>
      </c>
    </row>
    <row r="94" spans="1:31" hidden="1" x14ac:dyDescent="0.3">
      <c r="A94" s="1"/>
      <c r="B94" s="1"/>
      <c r="C94" s="1"/>
      <c r="D94" s="1"/>
      <c r="E94" s="1"/>
      <c r="F94" s="1"/>
      <c r="G94" s="1" t="s">
        <v>463</v>
      </c>
      <c r="H94" s="1"/>
      <c r="I94" s="9"/>
      <c r="J94" s="10"/>
      <c r="K94" s="9"/>
      <c r="L94" s="10"/>
      <c r="M94" s="9"/>
      <c r="N94" s="10"/>
      <c r="O94" s="11"/>
      <c r="P94" s="10"/>
      <c r="Q94" s="9"/>
      <c r="R94" s="10"/>
      <c r="S94" s="9"/>
      <c r="T94" s="10"/>
      <c r="U94" s="9"/>
      <c r="V94" s="10"/>
      <c r="W94" s="11"/>
      <c r="X94" s="10"/>
      <c r="Y94" s="9"/>
      <c r="Z94" s="10"/>
      <c r="AA94" s="9"/>
      <c r="AB94" s="10"/>
      <c r="AC94" s="9"/>
      <c r="AD94" s="10"/>
      <c r="AE94" s="11"/>
    </row>
    <row r="95" spans="1:31" hidden="1" x14ac:dyDescent="0.3">
      <c r="A95" s="1"/>
      <c r="B95" s="1"/>
      <c r="C95" s="1"/>
      <c r="D95" s="1"/>
      <c r="E95" s="1"/>
      <c r="F95" s="1"/>
      <c r="G95" s="1"/>
      <c r="H95" s="1" t="s">
        <v>462</v>
      </c>
      <c r="I95" s="9">
        <v>0</v>
      </c>
      <c r="J95" s="10"/>
      <c r="K95" s="9"/>
      <c r="L95" s="10"/>
      <c r="M95" s="9"/>
      <c r="N95" s="10"/>
      <c r="O95" s="11"/>
      <c r="P95" s="10"/>
      <c r="Q95" s="9">
        <v>0</v>
      </c>
      <c r="R95" s="10"/>
      <c r="S95" s="9">
        <v>0</v>
      </c>
      <c r="T95" s="10"/>
      <c r="U95" s="9">
        <f t="shared" ref="U95:U101" si="44">ROUND((Q95-S95),5)</f>
        <v>0</v>
      </c>
      <c r="V95" s="10"/>
      <c r="W95" s="11">
        <f t="shared" ref="W95:W101" si="45">ROUND(IF(S95=0, IF(Q95=0, 0, 1), Q95/S95),5)</f>
        <v>0</v>
      </c>
      <c r="X95" s="10"/>
      <c r="Y95" s="9">
        <f t="shared" ref="Y95:Y101" si="46">ROUND(I95+Q95,5)</f>
        <v>0</v>
      </c>
      <c r="Z95" s="10"/>
      <c r="AA95" s="9">
        <f t="shared" ref="AA95:AA101" si="47">ROUND(K95+S95,5)</f>
        <v>0</v>
      </c>
      <c r="AB95" s="10"/>
      <c r="AC95" s="9">
        <f t="shared" ref="AC95:AC101" si="48">ROUND((Y95-AA95),5)</f>
        <v>0</v>
      </c>
      <c r="AD95" s="10"/>
      <c r="AE95" s="11">
        <f t="shared" ref="AE95:AE101" si="49">ROUND(IF(AA95=0, IF(Y95=0, 0, 1), Y95/AA95),5)</f>
        <v>0</v>
      </c>
    </row>
    <row r="96" spans="1:31" hidden="1" x14ac:dyDescent="0.3">
      <c r="A96" s="1"/>
      <c r="B96" s="1"/>
      <c r="C96" s="1"/>
      <c r="D96" s="1"/>
      <c r="E96" s="1"/>
      <c r="F96" s="1"/>
      <c r="G96" s="1"/>
      <c r="H96" s="1" t="s">
        <v>461</v>
      </c>
      <c r="I96" s="9">
        <v>0</v>
      </c>
      <c r="J96" s="10"/>
      <c r="K96" s="9"/>
      <c r="L96" s="10"/>
      <c r="M96" s="9"/>
      <c r="N96" s="10"/>
      <c r="O96" s="11"/>
      <c r="P96" s="10"/>
      <c r="Q96" s="9">
        <v>0</v>
      </c>
      <c r="R96" s="10"/>
      <c r="S96" s="9">
        <v>0</v>
      </c>
      <c r="T96" s="10"/>
      <c r="U96" s="9">
        <f t="shared" si="44"/>
        <v>0</v>
      </c>
      <c r="V96" s="10"/>
      <c r="W96" s="11">
        <f t="shared" si="45"/>
        <v>0</v>
      </c>
      <c r="X96" s="10"/>
      <c r="Y96" s="9">
        <f t="shared" si="46"/>
        <v>0</v>
      </c>
      <c r="Z96" s="10"/>
      <c r="AA96" s="9">
        <f t="shared" si="47"/>
        <v>0</v>
      </c>
      <c r="AB96" s="10"/>
      <c r="AC96" s="9">
        <f t="shared" si="48"/>
        <v>0</v>
      </c>
      <c r="AD96" s="10"/>
      <c r="AE96" s="11">
        <f t="shared" si="49"/>
        <v>0</v>
      </c>
    </row>
    <row r="97" spans="1:31" hidden="1" x14ac:dyDescent="0.3">
      <c r="A97" s="1"/>
      <c r="B97" s="1"/>
      <c r="C97" s="1"/>
      <c r="D97" s="1"/>
      <c r="E97" s="1"/>
      <c r="F97" s="1"/>
      <c r="G97" s="1"/>
      <c r="H97" s="1" t="s">
        <v>460</v>
      </c>
      <c r="I97" s="9">
        <v>0</v>
      </c>
      <c r="J97" s="10"/>
      <c r="K97" s="9"/>
      <c r="L97" s="10"/>
      <c r="M97" s="9"/>
      <c r="N97" s="10"/>
      <c r="O97" s="11"/>
      <c r="P97" s="10"/>
      <c r="Q97" s="9">
        <v>0</v>
      </c>
      <c r="R97" s="10"/>
      <c r="S97" s="9">
        <v>0</v>
      </c>
      <c r="T97" s="10"/>
      <c r="U97" s="9">
        <f t="shared" si="44"/>
        <v>0</v>
      </c>
      <c r="V97" s="10"/>
      <c r="W97" s="11">
        <f t="shared" si="45"/>
        <v>0</v>
      </c>
      <c r="X97" s="10"/>
      <c r="Y97" s="9">
        <f t="shared" si="46"/>
        <v>0</v>
      </c>
      <c r="Z97" s="10"/>
      <c r="AA97" s="9">
        <f t="shared" si="47"/>
        <v>0</v>
      </c>
      <c r="AB97" s="10"/>
      <c r="AC97" s="9">
        <f t="shared" si="48"/>
        <v>0</v>
      </c>
      <c r="AD97" s="10"/>
      <c r="AE97" s="11">
        <f t="shared" si="49"/>
        <v>0</v>
      </c>
    </row>
    <row r="98" spans="1:31" hidden="1" x14ac:dyDescent="0.3">
      <c r="A98" s="1"/>
      <c r="B98" s="1"/>
      <c r="C98" s="1"/>
      <c r="D98" s="1"/>
      <c r="E98" s="1"/>
      <c r="F98" s="1"/>
      <c r="G98" s="1"/>
      <c r="H98" s="1" t="s">
        <v>459</v>
      </c>
      <c r="I98" s="9">
        <v>0</v>
      </c>
      <c r="J98" s="10"/>
      <c r="K98" s="9"/>
      <c r="L98" s="10"/>
      <c r="M98" s="9"/>
      <c r="N98" s="10"/>
      <c r="O98" s="11"/>
      <c r="P98" s="10"/>
      <c r="Q98" s="9">
        <v>0</v>
      </c>
      <c r="R98" s="10"/>
      <c r="S98" s="9">
        <v>0</v>
      </c>
      <c r="T98" s="10"/>
      <c r="U98" s="9">
        <f t="shared" si="44"/>
        <v>0</v>
      </c>
      <c r="V98" s="10"/>
      <c r="W98" s="11">
        <f t="shared" si="45"/>
        <v>0</v>
      </c>
      <c r="X98" s="10"/>
      <c r="Y98" s="9">
        <f t="shared" si="46"/>
        <v>0</v>
      </c>
      <c r="Z98" s="10"/>
      <c r="AA98" s="9">
        <f t="shared" si="47"/>
        <v>0</v>
      </c>
      <c r="AB98" s="10"/>
      <c r="AC98" s="9">
        <f t="shared" si="48"/>
        <v>0</v>
      </c>
      <c r="AD98" s="10"/>
      <c r="AE98" s="11">
        <f t="shared" si="49"/>
        <v>0</v>
      </c>
    </row>
    <row r="99" spans="1:31" ht="19.5" hidden="1" thickBot="1" x14ac:dyDescent="0.35">
      <c r="A99" s="1"/>
      <c r="B99" s="1"/>
      <c r="C99" s="1"/>
      <c r="D99" s="1"/>
      <c r="E99" s="1"/>
      <c r="F99" s="1"/>
      <c r="G99" s="1"/>
      <c r="H99" s="1" t="s">
        <v>458</v>
      </c>
      <c r="I99" s="12">
        <v>0</v>
      </c>
      <c r="J99" s="10"/>
      <c r="K99" s="9"/>
      <c r="L99" s="10"/>
      <c r="M99" s="9"/>
      <c r="N99" s="10"/>
      <c r="O99" s="11"/>
      <c r="P99" s="10"/>
      <c r="Q99" s="12">
        <v>0</v>
      </c>
      <c r="R99" s="10"/>
      <c r="S99" s="12">
        <v>0</v>
      </c>
      <c r="T99" s="10"/>
      <c r="U99" s="12">
        <f t="shared" si="44"/>
        <v>0</v>
      </c>
      <c r="V99" s="10"/>
      <c r="W99" s="13">
        <f t="shared" si="45"/>
        <v>0</v>
      </c>
      <c r="X99" s="10"/>
      <c r="Y99" s="12">
        <f t="shared" si="46"/>
        <v>0</v>
      </c>
      <c r="Z99" s="10"/>
      <c r="AA99" s="12">
        <f t="shared" si="47"/>
        <v>0</v>
      </c>
      <c r="AB99" s="10"/>
      <c r="AC99" s="12">
        <f t="shared" si="48"/>
        <v>0</v>
      </c>
      <c r="AD99" s="10"/>
      <c r="AE99" s="13">
        <f t="shared" si="49"/>
        <v>0</v>
      </c>
    </row>
    <row r="100" spans="1:31" hidden="1" x14ac:dyDescent="0.3">
      <c r="A100" s="1"/>
      <c r="B100" s="1"/>
      <c r="C100" s="1"/>
      <c r="D100" s="1"/>
      <c r="E100" s="1"/>
      <c r="F100" s="1"/>
      <c r="G100" s="1" t="s">
        <v>457</v>
      </c>
      <c r="H100" s="1"/>
      <c r="I100" s="9">
        <f>ROUND(SUM(I94:I99),5)</f>
        <v>0</v>
      </c>
      <c r="J100" s="10"/>
      <c r="K100" s="9"/>
      <c r="L100" s="10"/>
      <c r="M100" s="9"/>
      <c r="N100" s="10"/>
      <c r="O100" s="11"/>
      <c r="P100" s="10"/>
      <c r="Q100" s="9">
        <f>ROUND(SUM(Q94:Q99),5)</f>
        <v>0</v>
      </c>
      <c r="R100" s="10"/>
      <c r="S100" s="9">
        <f>ROUND(SUM(S94:S99),5)</f>
        <v>0</v>
      </c>
      <c r="T100" s="10"/>
      <c r="U100" s="9">
        <f t="shared" si="44"/>
        <v>0</v>
      </c>
      <c r="V100" s="10"/>
      <c r="W100" s="11">
        <f t="shared" si="45"/>
        <v>0</v>
      </c>
      <c r="X100" s="10"/>
      <c r="Y100" s="9">
        <f t="shared" si="46"/>
        <v>0</v>
      </c>
      <c r="Z100" s="10"/>
      <c r="AA100" s="9">
        <f t="shared" si="47"/>
        <v>0</v>
      </c>
      <c r="AB100" s="10"/>
      <c r="AC100" s="9">
        <f t="shared" si="48"/>
        <v>0</v>
      </c>
      <c r="AD100" s="10"/>
      <c r="AE100" s="11">
        <f t="shared" si="49"/>
        <v>0</v>
      </c>
    </row>
    <row r="101" spans="1:31" hidden="1" x14ac:dyDescent="0.3">
      <c r="A101" s="1"/>
      <c r="B101" s="1"/>
      <c r="C101" s="1"/>
      <c r="D101" s="1"/>
      <c r="E101" s="1"/>
      <c r="F101" s="1"/>
      <c r="G101" s="1" t="s">
        <v>456</v>
      </c>
      <c r="H101" s="1"/>
      <c r="I101" s="9">
        <v>0</v>
      </c>
      <c r="J101" s="10"/>
      <c r="K101" s="9"/>
      <c r="L101" s="10"/>
      <c r="M101" s="9"/>
      <c r="N101" s="10"/>
      <c r="O101" s="11"/>
      <c r="P101" s="10"/>
      <c r="Q101" s="9">
        <v>0</v>
      </c>
      <c r="R101" s="10"/>
      <c r="S101" s="9">
        <v>0</v>
      </c>
      <c r="T101" s="10"/>
      <c r="U101" s="9">
        <f t="shared" si="44"/>
        <v>0</v>
      </c>
      <c r="V101" s="10"/>
      <c r="W101" s="11">
        <f t="shared" si="45"/>
        <v>0</v>
      </c>
      <c r="X101" s="10"/>
      <c r="Y101" s="9">
        <f t="shared" si="46"/>
        <v>0</v>
      </c>
      <c r="Z101" s="10"/>
      <c r="AA101" s="9">
        <f t="shared" si="47"/>
        <v>0</v>
      </c>
      <c r="AB101" s="10"/>
      <c r="AC101" s="9">
        <f t="shared" si="48"/>
        <v>0</v>
      </c>
      <c r="AD101" s="10"/>
      <c r="AE101" s="11">
        <f t="shared" si="49"/>
        <v>0</v>
      </c>
    </row>
    <row r="102" spans="1:31" x14ac:dyDescent="0.3">
      <c r="A102" s="1"/>
      <c r="B102" s="1"/>
      <c r="C102" s="1"/>
      <c r="D102" s="1"/>
      <c r="E102" s="1"/>
      <c r="F102" s="1"/>
      <c r="G102" s="1" t="s">
        <v>455</v>
      </c>
      <c r="H102" s="1"/>
      <c r="I102" s="9"/>
      <c r="J102" s="10"/>
      <c r="K102" s="9"/>
      <c r="L102" s="10"/>
      <c r="M102" s="9"/>
      <c r="N102" s="10"/>
      <c r="O102" s="11"/>
      <c r="P102" s="10"/>
      <c r="Q102" s="9"/>
      <c r="R102" s="10"/>
      <c r="S102" s="9"/>
      <c r="T102" s="10"/>
      <c r="U102" s="9"/>
      <c r="V102" s="10"/>
      <c r="W102" s="11"/>
      <c r="X102" s="10"/>
      <c r="Y102" s="9"/>
      <c r="Z102" s="10"/>
      <c r="AA102" s="9"/>
      <c r="AB102" s="10"/>
      <c r="AC102" s="9"/>
      <c r="AD102" s="10"/>
      <c r="AE102" s="11"/>
    </row>
    <row r="103" spans="1:31" x14ac:dyDescent="0.3">
      <c r="A103" s="1"/>
      <c r="B103" s="1"/>
      <c r="C103" s="1"/>
      <c r="D103" s="1"/>
      <c r="E103" s="1"/>
      <c r="F103" s="1"/>
      <c r="G103" s="1"/>
      <c r="H103" s="1" t="s">
        <v>454</v>
      </c>
      <c r="I103" s="9">
        <v>2828.76</v>
      </c>
      <c r="J103" s="10"/>
      <c r="K103" s="9">
        <v>2500</v>
      </c>
      <c r="L103" s="10"/>
      <c r="M103" s="9">
        <f>ROUND((I103-K103),5)</f>
        <v>328.76</v>
      </c>
      <c r="N103" s="10"/>
      <c r="O103" s="11">
        <f>ROUND(IF(K103=0, IF(I103=0, 0, 1), I103/K103),5)</f>
        <v>1.1315</v>
      </c>
      <c r="P103" s="10"/>
      <c r="Q103" s="9">
        <v>0</v>
      </c>
      <c r="R103" s="10"/>
      <c r="S103" s="9">
        <v>1250</v>
      </c>
      <c r="T103" s="10"/>
      <c r="U103" s="9">
        <f t="shared" ref="U103:U121" si="50">ROUND((Q103-S103),5)</f>
        <v>-1250</v>
      </c>
      <c r="V103" s="10"/>
      <c r="W103" s="11">
        <f t="shared" ref="W103:W121" si="51">ROUND(IF(S103=0, IF(Q103=0, 0, 1), Q103/S103),5)</f>
        <v>0</v>
      </c>
      <c r="X103" s="10"/>
      <c r="Y103" s="9">
        <f t="shared" ref="Y103:Y121" si="52">ROUND(I103+Q103,5)</f>
        <v>2828.76</v>
      </c>
      <c r="Z103" s="10"/>
      <c r="AA103" s="9">
        <f t="shared" ref="AA103:AA121" si="53">ROUND(K103+S103,5)</f>
        <v>3750</v>
      </c>
      <c r="AB103" s="10"/>
      <c r="AC103" s="9">
        <f t="shared" ref="AC103:AC121" si="54">ROUND((Y103-AA103),5)</f>
        <v>-921.24</v>
      </c>
      <c r="AD103" s="10"/>
      <c r="AE103" s="11">
        <f t="shared" ref="AE103:AE121" si="55">ROUND(IF(AA103=0, IF(Y103=0, 0, 1), Y103/AA103),5)</f>
        <v>0.75434000000000001</v>
      </c>
    </row>
    <row r="104" spans="1:31" x14ac:dyDescent="0.3">
      <c r="A104" s="1"/>
      <c r="B104" s="1"/>
      <c r="C104" s="1"/>
      <c r="D104" s="1"/>
      <c r="E104" s="1"/>
      <c r="F104" s="1"/>
      <c r="G104" s="1"/>
      <c r="H104" s="1" t="s">
        <v>453</v>
      </c>
      <c r="I104" s="9">
        <v>744.89</v>
      </c>
      <c r="J104" s="10"/>
      <c r="K104" s="9">
        <v>1041</v>
      </c>
      <c r="L104" s="10"/>
      <c r="M104" s="9">
        <f>ROUND((I104-K104),5)</f>
        <v>-296.11</v>
      </c>
      <c r="N104" s="10"/>
      <c r="O104" s="11">
        <f>ROUND(IF(K104=0, IF(I104=0, 0, 1), I104/K104),5)</f>
        <v>0.71555000000000002</v>
      </c>
      <c r="P104" s="10"/>
      <c r="Q104" s="9">
        <v>0</v>
      </c>
      <c r="R104" s="10"/>
      <c r="S104" s="9">
        <v>520.5</v>
      </c>
      <c r="T104" s="10"/>
      <c r="U104" s="9">
        <f t="shared" si="50"/>
        <v>-520.5</v>
      </c>
      <c r="V104" s="10"/>
      <c r="W104" s="11">
        <f t="shared" si="51"/>
        <v>0</v>
      </c>
      <c r="X104" s="10"/>
      <c r="Y104" s="9">
        <f t="shared" si="52"/>
        <v>744.89</v>
      </c>
      <c r="Z104" s="10"/>
      <c r="AA104" s="9">
        <f t="shared" si="53"/>
        <v>1561.5</v>
      </c>
      <c r="AB104" s="10"/>
      <c r="AC104" s="9">
        <f t="shared" si="54"/>
        <v>-816.61</v>
      </c>
      <c r="AD104" s="10"/>
      <c r="AE104" s="11">
        <f t="shared" si="55"/>
        <v>0.47703000000000001</v>
      </c>
    </row>
    <row r="105" spans="1:31" x14ac:dyDescent="0.3">
      <c r="A105" s="1"/>
      <c r="B105" s="1"/>
      <c r="C105" s="1"/>
      <c r="D105" s="1"/>
      <c r="E105" s="1"/>
      <c r="F105" s="1"/>
      <c r="G105" s="1"/>
      <c r="H105" s="1" t="s">
        <v>452</v>
      </c>
      <c r="I105" s="9">
        <v>372.23</v>
      </c>
      <c r="J105" s="10"/>
      <c r="K105" s="9">
        <v>16666</v>
      </c>
      <c r="L105" s="10"/>
      <c r="M105" s="9">
        <f>ROUND((I105-K105),5)</f>
        <v>-16293.77</v>
      </c>
      <c r="N105" s="10"/>
      <c r="O105" s="11">
        <f>ROUND(IF(K105=0, IF(I105=0, 0, 1), I105/K105),5)</f>
        <v>2.2329999999999999E-2</v>
      </c>
      <c r="P105" s="10"/>
      <c r="Q105" s="9">
        <v>0</v>
      </c>
      <c r="R105" s="10"/>
      <c r="S105" s="9">
        <v>8333</v>
      </c>
      <c r="T105" s="10"/>
      <c r="U105" s="9">
        <f t="shared" si="50"/>
        <v>-8333</v>
      </c>
      <c r="V105" s="10"/>
      <c r="W105" s="11">
        <f t="shared" si="51"/>
        <v>0</v>
      </c>
      <c r="X105" s="10"/>
      <c r="Y105" s="9">
        <f t="shared" si="52"/>
        <v>372.23</v>
      </c>
      <c r="Z105" s="10"/>
      <c r="AA105" s="9">
        <f t="shared" si="53"/>
        <v>24999</v>
      </c>
      <c r="AB105" s="10"/>
      <c r="AC105" s="9">
        <f t="shared" si="54"/>
        <v>-24626.77</v>
      </c>
      <c r="AD105" s="10"/>
      <c r="AE105" s="11">
        <f t="shared" si="55"/>
        <v>1.489E-2</v>
      </c>
    </row>
    <row r="106" spans="1:31" hidden="1" x14ac:dyDescent="0.3">
      <c r="A106" s="1"/>
      <c r="B106" s="1"/>
      <c r="C106" s="1"/>
      <c r="D106" s="1"/>
      <c r="E106" s="1"/>
      <c r="F106" s="1"/>
      <c r="G106" s="1"/>
      <c r="H106" s="1" t="s">
        <v>451</v>
      </c>
      <c r="I106" s="9">
        <v>0</v>
      </c>
      <c r="J106" s="10"/>
      <c r="K106" s="9"/>
      <c r="L106" s="10"/>
      <c r="M106" s="9"/>
      <c r="N106" s="10"/>
      <c r="O106" s="11"/>
      <c r="P106" s="10"/>
      <c r="Q106" s="9">
        <v>0</v>
      </c>
      <c r="R106" s="10"/>
      <c r="S106" s="9">
        <v>0</v>
      </c>
      <c r="T106" s="10"/>
      <c r="U106" s="9">
        <f t="shared" si="50"/>
        <v>0</v>
      </c>
      <c r="V106" s="10"/>
      <c r="W106" s="11">
        <f t="shared" si="51"/>
        <v>0</v>
      </c>
      <c r="X106" s="10"/>
      <c r="Y106" s="9">
        <f t="shared" si="52"/>
        <v>0</v>
      </c>
      <c r="Z106" s="10"/>
      <c r="AA106" s="9">
        <f t="shared" si="53"/>
        <v>0</v>
      </c>
      <c r="AB106" s="10"/>
      <c r="AC106" s="9">
        <f t="shared" si="54"/>
        <v>0</v>
      </c>
      <c r="AD106" s="10"/>
      <c r="AE106" s="11">
        <f t="shared" si="55"/>
        <v>0</v>
      </c>
    </row>
    <row r="107" spans="1:31" x14ac:dyDescent="0.3">
      <c r="A107" s="1"/>
      <c r="B107" s="1"/>
      <c r="C107" s="1"/>
      <c r="D107" s="1"/>
      <c r="E107" s="1"/>
      <c r="F107" s="1"/>
      <c r="G107" s="1"/>
      <c r="H107" s="1" t="s">
        <v>450</v>
      </c>
      <c r="I107" s="9">
        <v>0</v>
      </c>
      <c r="J107" s="10"/>
      <c r="K107" s="9">
        <v>382</v>
      </c>
      <c r="L107" s="10"/>
      <c r="M107" s="9">
        <f>ROUND((I107-K107),5)</f>
        <v>-382</v>
      </c>
      <c r="N107" s="10"/>
      <c r="O107" s="11">
        <f>ROUND(IF(K107=0, IF(I107=0, 0, 1), I107/K107),5)</f>
        <v>0</v>
      </c>
      <c r="P107" s="10"/>
      <c r="Q107" s="9">
        <v>4584</v>
      </c>
      <c r="R107" s="10"/>
      <c r="S107" s="9">
        <v>191</v>
      </c>
      <c r="T107" s="10"/>
      <c r="U107" s="9">
        <f t="shared" si="50"/>
        <v>4393</v>
      </c>
      <c r="V107" s="10"/>
      <c r="W107" s="11">
        <f t="shared" si="51"/>
        <v>24</v>
      </c>
      <c r="X107" s="10"/>
      <c r="Y107" s="9">
        <f t="shared" si="52"/>
        <v>4584</v>
      </c>
      <c r="Z107" s="10"/>
      <c r="AA107" s="9">
        <f t="shared" si="53"/>
        <v>573</v>
      </c>
      <c r="AB107" s="10"/>
      <c r="AC107" s="9">
        <f t="shared" si="54"/>
        <v>4011</v>
      </c>
      <c r="AD107" s="10"/>
      <c r="AE107" s="11">
        <f t="shared" si="55"/>
        <v>8</v>
      </c>
    </row>
    <row r="108" spans="1:31" hidden="1" x14ac:dyDescent="0.3">
      <c r="A108" s="1"/>
      <c r="B108" s="1"/>
      <c r="C108" s="1"/>
      <c r="D108" s="1"/>
      <c r="E108" s="1"/>
      <c r="F108" s="1"/>
      <c r="G108" s="1"/>
      <c r="H108" s="1" t="s">
        <v>449</v>
      </c>
      <c r="I108" s="9">
        <v>0</v>
      </c>
      <c r="J108" s="10"/>
      <c r="K108" s="9">
        <v>0</v>
      </c>
      <c r="L108" s="10"/>
      <c r="M108" s="9">
        <f>ROUND((I108-K108),5)</f>
        <v>0</v>
      </c>
      <c r="N108" s="10"/>
      <c r="O108" s="11">
        <f>ROUND(IF(K108=0, IF(I108=0, 0, 1), I108/K108),5)</f>
        <v>0</v>
      </c>
      <c r="P108" s="10"/>
      <c r="Q108" s="9">
        <v>0</v>
      </c>
      <c r="R108" s="10"/>
      <c r="S108" s="9">
        <v>0</v>
      </c>
      <c r="T108" s="10"/>
      <c r="U108" s="9">
        <f t="shared" si="50"/>
        <v>0</v>
      </c>
      <c r="V108" s="10"/>
      <c r="W108" s="11">
        <f t="shared" si="51"/>
        <v>0</v>
      </c>
      <c r="X108" s="10"/>
      <c r="Y108" s="9">
        <f t="shared" si="52"/>
        <v>0</v>
      </c>
      <c r="Z108" s="10"/>
      <c r="AA108" s="9">
        <f t="shared" si="53"/>
        <v>0</v>
      </c>
      <c r="AB108" s="10"/>
      <c r="AC108" s="9">
        <f t="shared" si="54"/>
        <v>0</v>
      </c>
      <c r="AD108" s="10"/>
      <c r="AE108" s="11">
        <f t="shared" si="55"/>
        <v>0</v>
      </c>
    </row>
    <row r="109" spans="1:31" x14ac:dyDescent="0.3">
      <c r="A109" s="1"/>
      <c r="B109" s="1"/>
      <c r="C109" s="1"/>
      <c r="D109" s="1"/>
      <c r="E109" s="1"/>
      <c r="F109" s="1"/>
      <c r="G109" s="1"/>
      <c r="H109" s="1" t="s">
        <v>448</v>
      </c>
      <c r="I109" s="9">
        <v>0</v>
      </c>
      <c r="J109" s="10"/>
      <c r="K109" s="9">
        <v>1000</v>
      </c>
      <c r="L109" s="10"/>
      <c r="M109" s="9">
        <f>ROUND((I109-K109),5)</f>
        <v>-1000</v>
      </c>
      <c r="N109" s="10"/>
      <c r="O109" s="11">
        <f>ROUND(IF(K109=0, IF(I109=0, 0, 1), I109/K109),5)</f>
        <v>0</v>
      </c>
      <c r="P109" s="10"/>
      <c r="Q109" s="9">
        <v>0</v>
      </c>
      <c r="R109" s="10"/>
      <c r="S109" s="9">
        <v>500</v>
      </c>
      <c r="T109" s="10"/>
      <c r="U109" s="9">
        <f t="shared" si="50"/>
        <v>-500</v>
      </c>
      <c r="V109" s="10"/>
      <c r="W109" s="11">
        <f t="shared" si="51"/>
        <v>0</v>
      </c>
      <c r="X109" s="10"/>
      <c r="Y109" s="9">
        <f t="shared" si="52"/>
        <v>0</v>
      </c>
      <c r="Z109" s="10"/>
      <c r="AA109" s="9">
        <f t="shared" si="53"/>
        <v>1500</v>
      </c>
      <c r="AB109" s="10"/>
      <c r="AC109" s="9">
        <f t="shared" si="54"/>
        <v>-1500</v>
      </c>
      <c r="AD109" s="10"/>
      <c r="AE109" s="11">
        <f t="shared" si="55"/>
        <v>0</v>
      </c>
    </row>
    <row r="110" spans="1:31" hidden="1" x14ac:dyDescent="0.3">
      <c r="A110" s="1"/>
      <c r="B110" s="1"/>
      <c r="C110" s="1"/>
      <c r="D110" s="1"/>
      <c r="E110" s="1"/>
      <c r="F110" s="1"/>
      <c r="G110" s="1"/>
      <c r="H110" s="1" t="s">
        <v>447</v>
      </c>
      <c r="I110" s="9">
        <v>0</v>
      </c>
      <c r="J110" s="10"/>
      <c r="K110" s="9"/>
      <c r="L110" s="10"/>
      <c r="M110" s="9"/>
      <c r="N110" s="10"/>
      <c r="O110" s="11"/>
      <c r="P110" s="10"/>
      <c r="Q110" s="9">
        <v>0</v>
      </c>
      <c r="R110" s="10"/>
      <c r="S110" s="9">
        <v>0</v>
      </c>
      <c r="T110" s="10"/>
      <c r="U110" s="9">
        <f t="shared" si="50"/>
        <v>0</v>
      </c>
      <c r="V110" s="10"/>
      <c r="W110" s="11">
        <f t="shared" si="51"/>
        <v>0</v>
      </c>
      <c r="X110" s="10"/>
      <c r="Y110" s="9">
        <f t="shared" si="52"/>
        <v>0</v>
      </c>
      <c r="Z110" s="10"/>
      <c r="AA110" s="9">
        <f t="shared" si="53"/>
        <v>0</v>
      </c>
      <c r="AB110" s="10"/>
      <c r="AC110" s="9">
        <f t="shared" si="54"/>
        <v>0</v>
      </c>
      <c r="AD110" s="10"/>
      <c r="AE110" s="11">
        <f t="shared" si="55"/>
        <v>0</v>
      </c>
    </row>
    <row r="111" spans="1:31" ht="19.5" thickBot="1" x14ac:dyDescent="0.35">
      <c r="A111" s="1"/>
      <c r="B111" s="1"/>
      <c r="C111" s="1"/>
      <c r="D111" s="1"/>
      <c r="E111" s="1"/>
      <c r="F111" s="1"/>
      <c r="G111" s="1"/>
      <c r="H111" s="1" t="s">
        <v>446</v>
      </c>
      <c r="I111" s="12">
        <v>63445.8</v>
      </c>
      <c r="J111" s="10"/>
      <c r="K111" s="12">
        <v>59697</v>
      </c>
      <c r="L111" s="10"/>
      <c r="M111" s="12">
        <f>ROUND((I111-K111),5)</f>
        <v>3748.8</v>
      </c>
      <c r="N111" s="10"/>
      <c r="O111" s="13">
        <f>ROUND(IF(K111=0, IF(I111=0, 0, 1), I111/K111),5)</f>
        <v>1.0628</v>
      </c>
      <c r="P111" s="10"/>
      <c r="Q111" s="12">
        <v>0</v>
      </c>
      <c r="R111" s="10"/>
      <c r="S111" s="12">
        <v>29848.5</v>
      </c>
      <c r="T111" s="10"/>
      <c r="U111" s="12">
        <f t="shared" si="50"/>
        <v>-29848.5</v>
      </c>
      <c r="V111" s="10"/>
      <c r="W111" s="13">
        <f t="shared" si="51"/>
        <v>0</v>
      </c>
      <c r="X111" s="10"/>
      <c r="Y111" s="12">
        <f t="shared" si="52"/>
        <v>63445.8</v>
      </c>
      <c r="Z111" s="10"/>
      <c r="AA111" s="12">
        <f t="shared" si="53"/>
        <v>89545.5</v>
      </c>
      <c r="AB111" s="10"/>
      <c r="AC111" s="12">
        <f t="shared" si="54"/>
        <v>-26099.7</v>
      </c>
      <c r="AD111" s="10"/>
      <c r="AE111" s="13">
        <f t="shared" si="55"/>
        <v>0.70852999999999999</v>
      </c>
    </row>
    <row r="112" spans="1:31" x14ac:dyDescent="0.3">
      <c r="A112" s="1"/>
      <c r="B112" s="1"/>
      <c r="C112" s="1"/>
      <c r="D112" s="1"/>
      <c r="E112" s="1"/>
      <c r="F112" s="1"/>
      <c r="G112" s="1" t="s">
        <v>445</v>
      </c>
      <c r="H112" s="1"/>
      <c r="I112" s="9">
        <f>ROUND(SUM(I102:I111),5)</f>
        <v>67391.679999999993</v>
      </c>
      <c r="J112" s="10"/>
      <c r="K112" s="9">
        <f>ROUND(SUM(K102:K111),5)</f>
        <v>81286</v>
      </c>
      <c r="L112" s="10"/>
      <c r="M112" s="9">
        <f>ROUND((I112-K112),5)</f>
        <v>-13894.32</v>
      </c>
      <c r="N112" s="10"/>
      <c r="O112" s="11">
        <f>ROUND(IF(K112=0, IF(I112=0, 0, 1), I112/K112),5)</f>
        <v>0.82906999999999997</v>
      </c>
      <c r="P112" s="10"/>
      <c r="Q112" s="9">
        <f>ROUND(SUM(Q102:Q111),5)</f>
        <v>4584</v>
      </c>
      <c r="R112" s="10"/>
      <c r="S112" s="9">
        <f>ROUND(SUM(S102:S111),5)</f>
        <v>40643</v>
      </c>
      <c r="T112" s="10"/>
      <c r="U112" s="9">
        <f t="shared" si="50"/>
        <v>-36059</v>
      </c>
      <c r="V112" s="10"/>
      <c r="W112" s="11">
        <f t="shared" si="51"/>
        <v>0.11279</v>
      </c>
      <c r="X112" s="10"/>
      <c r="Y112" s="9">
        <f t="shared" si="52"/>
        <v>71975.679999999993</v>
      </c>
      <c r="Z112" s="10"/>
      <c r="AA112" s="9">
        <f t="shared" si="53"/>
        <v>121929</v>
      </c>
      <c r="AB112" s="10"/>
      <c r="AC112" s="9">
        <f t="shared" si="54"/>
        <v>-49953.32</v>
      </c>
      <c r="AD112" s="10"/>
      <c r="AE112" s="11">
        <f t="shared" si="55"/>
        <v>0.59031</v>
      </c>
    </row>
    <row r="113" spans="1:31" hidden="1" x14ac:dyDescent="0.3">
      <c r="A113" s="1"/>
      <c r="B113" s="1"/>
      <c r="C113" s="1"/>
      <c r="D113" s="1"/>
      <c r="E113" s="1"/>
      <c r="F113" s="1"/>
      <c r="G113" s="1" t="s">
        <v>444</v>
      </c>
      <c r="H113" s="1"/>
      <c r="I113" s="9">
        <v>0</v>
      </c>
      <c r="J113" s="10"/>
      <c r="K113" s="9"/>
      <c r="L113" s="10"/>
      <c r="M113" s="9"/>
      <c r="N113" s="10"/>
      <c r="O113" s="11"/>
      <c r="P113" s="10"/>
      <c r="Q113" s="9">
        <v>0</v>
      </c>
      <c r="R113" s="10"/>
      <c r="S113" s="9">
        <v>0</v>
      </c>
      <c r="T113" s="10"/>
      <c r="U113" s="9">
        <f t="shared" si="50"/>
        <v>0</v>
      </c>
      <c r="V113" s="10"/>
      <c r="W113" s="11">
        <f t="shared" si="51"/>
        <v>0</v>
      </c>
      <c r="X113" s="10"/>
      <c r="Y113" s="9">
        <f t="shared" si="52"/>
        <v>0</v>
      </c>
      <c r="Z113" s="10"/>
      <c r="AA113" s="9">
        <f t="shared" si="53"/>
        <v>0</v>
      </c>
      <c r="AB113" s="10"/>
      <c r="AC113" s="9">
        <f t="shared" si="54"/>
        <v>0</v>
      </c>
      <c r="AD113" s="10"/>
      <c r="AE113" s="11">
        <f t="shared" si="55"/>
        <v>0</v>
      </c>
    </row>
    <row r="114" spans="1:31" hidden="1" x14ac:dyDescent="0.3">
      <c r="A114" s="1"/>
      <c r="B114" s="1"/>
      <c r="C114" s="1"/>
      <c r="D114" s="1"/>
      <c r="E114" s="1"/>
      <c r="F114" s="1"/>
      <c r="G114" s="1" t="s">
        <v>443</v>
      </c>
      <c r="H114" s="1"/>
      <c r="I114" s="9">
        <v>0</v>
      </c>
      <c r="J114" s="10"/>
      <c r="K114" s="9"/>
      <c r="L114" s="10"/>
      <c r="M114" s="9"/>
      <c r="N114" s="10"/>
      <c r="O114" s="11"/>
      <c r="P114" s="10"/>
      <c r="Q114" s="9">
        <v>0</v>
      </c>
      <c r="R114" s="10"/>
      <c r="S114" s="9">
        <v>0</v>
      </c>
      <c r="T114" s="10"/>
      <c r="U114" s="9">
        <f t="shared" si="50"/>
        <v>0</v>
      </c>
      <c r="V114" s="10"/>
      <c r="W114" s="11">
        <f t="shared" si="51"/>
        <v>0</v>
      </c>
      <c r="X114" s="10"/>
      <c r="Y114" s="9">
        <f t="shared" si="52"/>
        <v>0</v>
      </c>
      <c r="Z114" s="10"/>
      <c r="AA114" s="9">
        <f t="shared" si="53"/>
        <v>0</v>
      </c>
      <c r="AB114" s="10"/>
      <c r="AC114" s="9">
        <f t="shared" si="54"/>
        <v>0</v>
      </c>
      <c r="AD114" s="10"/>
      <c r="AE114" s="11">
        <f t="shared" si="55"/>
        <v>0</v>
      </c>
    </row>
    <row r="115" spans="1:31" hidden="1" x14ac:dyDescent="0.3">
      <c r="A115" s="1"/>
      <c r="B115" s="1"/>
      <c r="C115" s="1"/>
      <c r="D115" s="1"/>
      <c r="E115" s="1"/>
      <c r="F115" s="1"/>
      <c r="G115" s="1" t="s">
        <v>442</v>
      </c>
      <c r="H115" s="1"/>
      <c r="I115" s="9">
        <v>0</v>
      </c>
      <c r="J115" s="10"/>
      <c r="K115" s="9"/>
      <c r="L115" s="10"/>
      <c r="M115" s="9"/>
      <c r="N115" s="10"/>
      <c r="O115" s="11"/>
      <c r="P115" s="10"/>
      <c r="Q115" s="9">
        <v>0</v>
      </c>
      <c r="R115" s="10"/>
      <c r="S115" s="9">
        <v>0</v>
      </c>
      <c r="T115" s="10"/>
      <c r="U115" s="9">
        <f t="shared" si="50"/>
        <v>0</v>
      </c>
      <c r="V115" s="10"/>
      <c r="W115" s="11">
        <f t="shared" si="51"/>
        <v>0</v>
      </c>
      <c r="X115" s="10"/>
      <c r="Y115" s="9">
        <f t="shared" si="52"/>
        <v>0</v>
      </c>
      <c r="Z115" s="10"/>
      <c r="AA115" s="9">
        <f t="shared" si="53"/>
        <v>0</v>
      </c>
      <c r="AB115" s="10"/>
      <c r="AC115" s="9">
        <f t="shared" si="54"/>
        <v>0</v>
      </c>
      <c r="AD115" s="10"/>
      <c r="AE115" s="11">
        <f t="shared" si="55"/>
        <v>0</v>
      </c>
    </row>
    <row r="116" spans="1:31" hidden="1" x14ac:dyDescent="0.3">
      <c r="A116" s="1"/>
      <c r="B116" s="1"/>
      <c r="C116" s="1"/>
      <c r="D116" s="1"/>
      <c r="E116" s="1"/>
      <c r="F116" s="1"/>
      <c r="G116" s="1" t="s">
        <v>441</v>
      </c>
      <c r="H116" s="1"/>
      <c r="I116" s="9">
        <v>0</v>
      </c>
      <c r="J116" s="10"/>
      <c r="K116" s="9"/>
      <c r="L116" s="10"/>
      <c r="M116" s="9"/>
      <c r="N116" s="10"/>
      <c r="O116" s="11"/>
      <c r="P116" s="10"/>
      <c r="Q116" s="9">
        <v>0</v>
      </c>
      <c r="R116" s="10"/>
      <c r="S116" s="9">
        <v>0</v>
      </c>
      <c r="T116" s="10"/>
      <c r="U116" s="9">
        <f t="shared" si="50"/>
        <v>0</v>
      </c>
      <c r="V116" s="10"/>
      <c r="W116" s="11">
        <f t="shared" si="51"/>
        <v>0</v>
      </c>
      <c r="X116" s="10"/>
      <c r="Y116" s="9">
        <f t="shared" si="52"/>
        <v>0</v>
      </c>
      <c r="Z116" s="10"/>
      <c r="AA116" s="9">
        <f t="shared" si="53"/>
        <v>0</v>
      </c>
      <c r="AB116" s="10"/>
      <c r="AC116" s="9">
        <f t="shared" si="54"/>
        <v>0</v>
      </c>
      <c r="AD116" s="10"/>
      <c r="AE116" s="11">
        <f t="shared" si="55"/>
        <v>0</v>
      </c>
    </row>
    <row r="117" spans="1:31" hidden="1" x14ac:dyDescent="0.3">
      <c r="A117" s="1"/>
      <c r="B117" s="1"/>
      <c r="C117" s="1"/>
      <c r="D117" s="1"/>
      <c r="E117" s="1"/>
      <c r="F117" s="1"/>
      <c r="G117" s="1" t="s">
        <v>440</v>
      </c>
      <c r="H117" s="1"/>
      <c r="I117" s="9">
        <v>0</v>
      </c>
      <c r="J117" s="10"/>
      <c r="K117" s="9"/>
      <c r="L117" s="10"/>
      <c r="M117" s="9"/>
      <c r="N117" s="10"/>
      <c r="O117" s="11"/>
      <c r="P117" s="10"/>
      <c r="Q117" s="9">
        <v>0</v>
      </c>
      <c r="R117" s="10"/>
      <c r="S117" s="9">
        <v>0</v>
      </c>
      <c r="T117" s="10"/>
      <c r="U117" s="9">
        <f t="shared" si="50"/>
        <v>0</v>
      </c>
      <c r="V117" s="10"/>
      <c r="W117" s="11">
        <f t="shared" si="51"/>
        <v>0</v>
      </c>
      <c r="X117" s="10"/>
      <c r="Y117" s="9">
        <f t="shared" si="52"/>
        <v>0</v>
      </c>
      <c r="Z117" s="10"/>
      <c r="AA117" s="9">
        <f t="shared" si="53"/>
        <v>0</v>
      </c>
      <c r="AB117" s="10"/>
      <c r="AC117" s="9">
        <f t="shared" si="54"/>
        <v>0</v>
      </c>
      <c r="AD117" s="10"/>
      <c r="AE117" s="11">
        <f t="shared" si="55"/>
        <v>0</v>
      </c>
    </row>
    <row r="118" spans="1:31" ht="19.5" hidden="1" thickBot="1" x14ac:dyDescent="0.35">
      <c r="A118" s="1"/>
      <c r="B118" s="1"/>
      <c r="C118" s="1"/>
      <c r="D118" s="1"/>
      <c r="E118" s="1"/>
      <c r="F118" s="1"/>
      <c r="G118" s="1" t="s">
        <v>439</v>
      </c>
      <c r="H118" s="1"/>
      <c r="I118" s="12">
        <v>0</v>
      </c>
      <c r="J118" s="10"/>
      <c r="K118" s="12"/>
      <c r="L118" s="10"/>
      <c r="M118" s="12"/>
      <c r="N118" s="10"/>
      <c r="O118" s="13"/>
      <c r="P118" s="10"/>
      <c r="Q118" s="12">
        <v>0</v>
      </c>
      <c r="R118" s="10"/>
      <c r="S118" s="12">
        <v>0</v>
      </c>
      <c r="T118" s="10"/>
      <c r="U118" s="12">
        <f t="shared" si="50"/>
        <v>0</v>
      </c>
      <c r="V118" s="10"/>
      <c r="W118" s="13">
        <f t="shared" si="51"/>
        <v>0</v>
      </c>
      <c r="X118" s="10"/>
      <c r="Y118" s="12">
        <f t="shared" si="52"/>
        <v>0</v>
      </c>
      <c r="Z118" s="10"/>
      <c r="AA118" s="12">
        <f t="shared" si="53"/>
        <v>0</v>
      </c>
      <c r="AB118" s="10"/>
      <c r="AC118" s="12">
        <f t="shared" si="54"/>
        <v>0</v>
      </c>
      <c r="AD118" s="10"/>
      <c r="AE118" s="13">
        <f t="shared" si="55"/>
        <v>0</v>
      </c>
    </row>
    <row r="119" spans="1:31" x14ac:dyDescent="0.3">
      <c r="A119" s="1"/>
      <c r="B119" s="1"/>
      <c r="C119" s="1"/>
      <c r="D119" s="1"/>
      <c r="E119" s="1"/>
      <c r="F119" s="1" t="s">
        <v>438</v>
      </c>
      <c r="G119" s="1"/>
      <c r="H119" s="1"/>
      <c r="I119" s="9">
        <f>ROUND(I14+I22+SUM(I35:I38)+I46+I54+SUM(I61:I67)+I72+I93+SUM(I100:I101)+SUM(I112:I118),5)</f>
        <v>163889.34</v>
      </c>
      <c r="J119" s="10"/>
      <c r="K119" s="9">
        <f>ROUND(K14+K22+SUM(K35:K38)+K46+K54+SUM(K61:K67)+K72+K93+SUM(K100:K101)+SUM(K112:K118),5)</f>
        <v>262775.75</v>
      </c>
      <c r="L119" s="10"/>
      <c r="M119" s="9">
        <f>ROUND((I119-K119),5)</f>
        <v>-98886.41</v>
      </c>
      <c r="N119" s="10"/>
      <c r="O119" s="11">
        <f>ROUND(IF(K119=0, IF(I119=0, 0, 1), I119/K119),5)</f>
        <v>0.62368999999999997</v>
      </c>
      <c r="P119" s="10"/>
      <c r="Q119" s="9">
        <f>ROUND(Q14+Q22+SUM(Q35:Q38)+Q46+Q54+SUM(Q61:Q67)+Q72+Q93+SUM(Q100:Q101)+SUM(Q112:Q118),5)</f>
        <v>4584</v>
      </c>
      <c r="R119" s="10"/>
      <c r="S119" s="9">
        <f>ROUND(S14+S22+SUM(S35:S38)+S46+S54+SUM(S61:S67)+S72+S93+SUM(S100:S101)+SUM(S112:S118),5)</f>
        <v>131388.38</v>
      </c>
      <c r="T119" s="10"/>
      <c r="U119" s="9">
        <f t="shared" si="50"/>
        <v>-126804.38</v>
      </c>
      <c r="V119" s="10"/>
      <c r="W119" s="11">
        <f t="shared" si="51"/>
        <v>3.4889999999999997E-2</v>
      </c>
      <c r="X119" s="10"/>
      <c r="Y119" s="9">
        <f t="shared" si="52"/>
        <v>168473.34</v>
      </c>
      <c r="Z119" s="10"/>
      <c r="AA119" s="9">
        <f t="shared" si="53"/>
        <v>394164.13</v>
      </c>
      <c r="AB119" s="10"/>
      <c r="AC119" s="9">
        <f t="shared" si="54"/>
        <v>-225690.79</v>
      </c>
      <c r="AD119" s="10"/>
      <c r="AE119" s="11">
        <f t="shared" si="55"/>
        <v>0.42742000000000002</v>
      </c>
    </row>
    <row r="120" spans="1:31" hidden="1" x14ac:dyDescent="0.3">
      <c r="A120" s="1"/>
      <c r="B120" s="1"/>
      <c r="C120" s="1"/>
      <c r="D120" s="1"/>
      <c r="E120" s="1"/>
      <c r="F120" s="1" t="s">
        <v>437</v>
      </c>
      <c r="G120" s="1"/>
      <c r="H120" s="1"/>
      <c r="I120" s="9">
        <v>0</v>
      </c>
      <c r="J120" s="10"/>
      <c r="K120" s="9"/>
      <c r="L120" s="10"/>
      <c r="M120" s="9"/>
      <c r="N120" s="10"/>
      <c r="O120" s="11"/>
      <c r="P120" s="10"/>
      <c r="Q120" s="9">
        <v>0</v>
      </c>
      <c r="R120" s="10"/>
      <c r="S120" s="9">
        <v>0</v>
      </c>
      <c r="T120" s="10"/>
      <c r="U120" s="9">
        <f t="shared" si="50"/>
        <v>0</v>
      </c>
      <c r="V120" s="10"/>
      <c r="W120" s="11">
        <f t="shared" si="51"/>
        <v>0</v>
      </c>
      <c r="X120" s="10"/>
      <c r="Y120" s="9">
        <f t="shared" si="52"/>
        <v>0</v>
      </c>
      <c r="Z120" s="10"/>
      <c r="AA120" s="9">
        <f t="shared" si="53"/>
        <v>0</v>
      </c>
      <c r="AB120" s="10"/>
      <c r="AC120" s="9">
        <f t="shared" si="54"/>
        <v>0</v>
      </c>
      <c r="AD120" s="10"/>
      <c r="AE120" s="11">
        <f t="shared" si="55"/>
        <v>0</v>
      </c>
    </row>
    <row r="121" spans="1:31" hidden="1" x14ac:dyDescent="0.3">
      <c r="A121" s="1"/>
      <c r="B121" s="1"/>
      <c r="C121" s="1"/>
      <c r="D121" s="1"/>
      <c r="E121" s="1"/>
      <c r="F121" s="1" t="s">
        <v>436</v>
      </c>
      <c r="G121" s="1"/>
      <c r="H121" s="1"/>
      <c r="I121" s="9">
        <v>0</v>
      </c>
      <c r="J121" s="10"/>
      <c r="K121" s="9"/>
      <c r="L121" s="10"/>
      <c r="M121" s="9"/>
      <c r="N121" s="10"/>
      <c r="O121" s="11"/>
      <c r="P121" s="10"/>
      <c r="Q121" s="9">
        <v>0</v>
      </c>
      <c r="R121" s="10"/>
      <c r="S121" s="9">
        <v>0</v>
      </c>
      <c r="T121" s="10"/>
      <c r="U121" s="9">
        <f t="shared" si="50"/>
        <v>0</v>
      </c>
      <c r="V121" s="10"/>
      <c r="W121" s="11">
        <f t="shared" si="51"/>
        <v>0</v>
      </c>
      <c r="X121" s="10"/>
      <c r="Y121" s="9">
        <f t="shared" si="52"/>
        <v>0</v>
      </c>
      <c r="Z121" s="10"/>
      <c r="AA121" s="9">
        <f t="shared" si="53"/>
        <v>0</v>
      </c>
      <c r="AB121" s="10"/>
      <c r="AC121" s="9">
        <f t="shared" si="54"/>
        <v>0</v>
      </c>
      <c r="AD121" s="10"/>
      <c r="AE121" s="11">
        <f t="shared" si="55"/>
        <v>0</v>
      </c>
    </row>
    <row r="122" spans="1:31" hidden="1" x14ac:dyDescent="0.3">
      <c r="A122" s="1"/>
      <c r="B122" s="1"/>
      <c r="C122" s="1"/>
      <c r="D122" s="1"/>
      <c r="E122" s="1"/>
      <c r="F122" s="1" t="s">
        <v>435</v>
      </c>
      <c r="G122" s="1"/>
      <c r="H122" s="1"/>
      <c r="I122" s="9"/>
      <c r="J122" s="10"/>
      <c r="K122" s="9"/>
      <c r="L122" s="10"/>
      <c r="M122" s="9"/>
      <c r="N122" s="10"/>
      <c r="O122" s="11"/>
      <c r="P122" s="10"/>
      <c r="Q122" s="9"/>
      <c r="R122" s="10"/>
      <c r="S122" s="9"/>
      <c r="T122" s="10"/>
      <c r="U122" s="9"/>
      <c r="V122" s="10"/>
      <c r="W122" s="11"/>
      <c r="X122" s="10"/>
      <c r="Y122" s="9"/>
      <c r="Z122" s="10"/>
      <c r="AA122" s="9"/>
      <c r="AB122" s="10"/>
      <c r="AC122" s="9"/>
      <c r="AD122" s="10"/>
      <c r="AE122" s="11"/>
    </row>
    <row r="123" spans="1:31" hidden="1" x14ac:dyDescent="0.3">
      <c r="A123" s="1"/>
      <c r="B123" s="1"/>
      <c r="C123" s="1"/>
      <c r="D123" s="1"/>
      <c r="E123" s="1"/>
      <c r="F123" s="1"/>
      <c r="G123" s="1" t="s">
        <v>434</v>
      </c>
      <c r="H123" s="1"/>
      <c r="I123" s="9">
        <v>0</v>
      </c>
      <c r="J123" s="10"/>
      <c r="K123" s="9"/>
      <c r="L123" s="10"/>
      <c r="M123" s="9"/>
      <c r="N123" s="10"/>
      <c r="O123" s="11"/>
      <c r="P123" s="10"/>
      <c r="Q123" s="9">
        <v>0</v>
      </c>
      <c r="R123" s="10"/>
      <c r="S123" s="9">
        <v>0</v>
      </c>
      <c r="T123" s="10"/>
      <c r="U123" s="9">
        <f>ROUND((Q123-S123),5)</f>
        <v>0</v>
      </c>
      <c r="V123" s="10"/>
      <c r="W123" s="11">
        <f>ROUND(IF(S123=0, IF(Q123=0, 0, 1), Q123/S123),5)</f>
        <v>0</v>
      </c>
      <c r="X123" s="10"/>
      <c r="Y123" s="9">
        <f>ROUND(I123+Q123,5)</f>
        <v>0</v>
      </c>
      <c r="Z123" s="10"/>
      <c r="AA123" s="9">
        <f>ROUND(K123+S123,5)</f>
        <v>0</v>
      </c>
      <c r="AB123" s="10"/>
      <c r="AC123" s="9">
        <f>ROUND((Y123-AA123),5)</f>
        <v>0</v>
      </c>
      <c r="AD123" s="10"/>
      <c r="AE123" s="11">
        <f>ROUND(IF(AA123=0, IF(Y123=0, 0, 1), Y123/AA123),5)</f>
        <v>0</v>
      </c>
    </row>
    <row r="124" spans="1:31" ht="19.5" hidden="1" thickBot="1" x14ac:dyDescent="0.35">
      <c r="A124" s="1"/>
      <c r="B124" s="1"/>
      <c r="C124" s="1"/>
      <c r="D124" s="1"/>
      <c r="E124" s="1"/>
      <c r="F124" s="1"/>
      <c r="G124" s="1" t="s">
        <v>433</v>
      </c>
      <c r="H124" s="1"/>
      <c r="I124" s="12">
        <v>0</v>
      </c>
      <c r="J124" s="10"/>
      <c r="K124" s="9"/>
      <c r="L124" s="10"/>
      <c r="M124" s="9"/>
      <c r="N124" s="10"/>
      <c r="O124" s="11"/>
      <c r="P124" s="10"/>
      <c r="Q124" s="12">
        <v>0</v>
      </c>
      <c r="R124" s="10"/>
      <c r="S124" s="12">
        <v>0</v>
      </c>
      <c r="T124" s="10"/>
      <c r="U124" s="12">
        <f>ROUND((Q124-S124),5)</f>
        <v>0</v>
      </c>
      <c r="V124" s="10"/>
      <c r="W124" s="13">
        <f>ROUND(IF(S124=0, IF(Q124=0, 0, 1), Q124/S124),5)</f>
        <v>0</v>
      </c>
      <c r="X124" s="10"/>
      <c r="Y124" s="12">
        <f>ROUND(I124+Q124,5)</f>
        <v>0</v>
      </c>
      <c r="Z124" s="10"/>
      <c r="AA124" s="12">
        <f>ROUND(K124+S124,5)</f>
        <v>0</v>
      </c>
      <c r="AB124" s="10"/>
      <c r="AC124" s="12">
        <f>ROUND((Y124-AA124),5)</f>
        <v>0</v>
      </c>
      <c r="AD124" s="10"/>
      <c r="AE124" s="13">
        <f>ROUND(IF(AA124=0, IF(Y124=0, 0, 1), Y124/AA124),5)</f>
        <v>0</v>
      </c>
    </row>
    <row r="125" spans="1:31" hidden="1" x14ac:dyDescent="0.3">
      <c r="A125" s="1"/>
      <c r="B125" s="1"/>
      <c r="C125" s="1"/>
      <c r="D125" s="1"/>
      <c r="E125" s="1"/>
      <c r="F125" s="1" t="s">
        <v>432</v>
      </c>
      <c r="G125" s="1"/>
      <c r="H125" s="1"/>
      <c r="I125" s="9">
        <f>ROUND(SUM(I122:I124),5)</f>
        <v>0</v>
      </c>
      <c r="J125" s="10"/>
      <c r="K125" s="9"/>
      <c r="L125" s="10"/>
      <c r="M125" s="9"/>
      <c r="N125" s="10"/>
      <c r="O125" s="11"/>
      <c r="P125" s="10"/>
      <c r="Q125" s="9">
        <f>ROUND(SUM(Q122:Q124),5)</f>
        <v>0</v>
      </c>
      <c r="R125" s="10"/>
      <c r="S125" s="9">
        <f>ROUND(SUM(S122:S124),5)</f>
        <v>0</v>
      </c>
      <c r="T125" s="10"/>
      <c r="U125" s="9">
        <f>ROUND((Q125-S125),5)</f>
        <v>0</v>
      </c>
      <c r="V125" s="10"/>
      <c r="W125" s="11">
        <f>ROUND(IF(S125=0, IF(Q125=0, 0, 1), Q125/S125),5)</f>
        <v>0</v>
      </c>
      <c r="X125" s="10"/>
      <c r="Y125" s="9">
        <f>ROUND(I125+Q125,5)</f>
        <v>0</v>
      </c>
      <c r="Z125" s="10"/>
      <c r="AA125" s="9">
        <f>ROUND(K125+S125,5)</f>
        <v>0</v>
      </c>
      <c r="AB125" s="10"/>
      <c r="AC125" s="9">
        <f>ROUND((Y125-AA125),5)</f>
        <v>0</v>
      </c>
      <c r="AD125" s="10"/>
      <c r="AE125" s="11">
        <f>ROUND(IF(AA125=0, IF(Y125=0, 0, 1), Y125/AA125),5)</f>
        <v>0</v>
      </c>
    </row>
    <row r="126" spans="1:31" hidden="1" x14ac:dyDescent="0.3">
      <c r="A126" s="1"/>
      <c r="B126" s="1"/>
      <c r="C126" s="1"/>
      <c r="D126" s="1"/>
      <c r="E126" s="1"/>
      <c r="F126" s="1" t="s">
        <v>431</v>
      </c>
      <c r="G126" s="1"/>
      <c r="H126" s="1"/>
      <c r="I126" s="9">
        <v>0</v>
      </c>
      <c r="J126" s="10"/>
      <c r="K126" s="9"/>
      <c r="L126" s="10"/>
      <c r="M126" s="9"/>
      <c r="N126" s="10"/>
      <c r="O126" s="11"/>
      <c r="P126" s="10"/>
      <c r="Q126" s="9">
        <v>0</v>
      </c>
      <c r="R126" s="10"/>
      <c r="S126" s="9">
        <v>0</v>
      </c>
      <c r="T126" s="10"/>
      <c r="U126" s="9">
        <f>ROUND((Q126-S126),5)</f>
        <v>0</v>
      </c>
      <c r="V126" s="10"/>
      <c r="W126" s="11">
        <f>ROUND(IF(S126=0, IF(Q126=0, 0, 1), Q126/S126),5)</f>
        <v>0</v>
      </c>
      <c r="X126" s="10"/>
      <c r="Y126" s="9">
        <f>ROUND(I126+Q126,5)</f>
        <v>0</v>
      </c>
      <c r="Z126" s="10"/>
      <c r="AA126" s="9">
        <f>ROUND(K126+S126,5)</f>
        <v>0</v>
      </c>
      <c r="AB126" s="10"/>
      <c r="AC126" s="9">
        <f>ROUND((Y126-AA126),5)</f>
        <v>0</v>
      </c>
      <c r="AD126" s="10"/>
      <c r="AE126" s="11">
        <f>ROUND(IF(AA126=0, IF(Y126=0, 0, 1), Y126/AA126),5)</f>
        <v>0</v>
      </c>
    </row>
    <row r="127" spans="1:31" x14ac:dyDescent="0.3">
      <c r="A127" s="1"/>
      <c r="B127" s="1"/>
      <c r="C127" s="1"/>
      <c r="D127" s="1"/>
      <c r="E127" s="1"/>
      <c r="F127" s="1" t="s">
        <v>430</v>
      </c>
      <c r="G127" s="1"/>
      <c r="H127" s="1"/>
      <c r="I127" s="9"/>
      <c r="J127" s="10"/>
      <c r="K127" s="9"/>
      <c r="L127" s="10"/>
      <c r="M127" s="9"/>
      <c r="N127" s="10"/>
      <c r="O127" s="11"/>
      <c r="P127" s="10"/>
      <c r="Q127" s="9"/>
      <c r="R127" s="10"/>
      <c r="S127" s="9"/>
      <c r="T127" s="10"/>
      <c r="U127" s="9"/>
      <c r="V127" s="10"/>
      <c r="W127" s="11"/>
      <c r="X127" s="10"/>
      <c r="Y127" s="9"/>
      <c r="Z127" s="10"/>
      <c r="AA127" s="9"/>
      <c r="AB127" s="10"/>
      <c r="AC127" s="9"/>
      <c r="AD127" s="10"/>
      <c r="AE127" s="11"/>
    </row>
    <row r="128" spans="1:31" x14ac:dyDescent="0.3">
      <c r="A128" s="1"/>
      <c r="B128" s="1"/>
      <c r="C128" s="1"/>
      <c r="D128" s="1"/>
      <c r="E128" s="1"/>
      <c r="F128" s="1"/>
      <c r="G128" s="1" t="s">
        <v>429</v>
      </c>
      <c r="H128" s="1"/>
      <c r="I128" s="9">
        <v>0</v>
      </c>
      <c r="J128" s="10"/>
      <c r="K128" s="9">
        <v>833</v>
      </c>
      <c r="L128" s="10"/>
      <c r="M128" s="9">
        <f>ROUND((I128-K128),5)</f>
        <v>-833</v>
      </c>
      <c r="N128" s="10"/>
      <c r="O128" s="11">
        <f>ROUND(IF(K128=0, IF(I128=0, 0, 1), I128/K128),5)</f>
        <v>0</v>
      </c>
      <c r="P128" s="10"/>
      <c r="Q128" s="9">
        <v>0</v>
      </c>
      <c r="R128" s="10"/>
      <c r="S128" s="9">
        <v>416.5</v>
      </c>
      <c r="T128" s="10"/>
      <c r="U128" s="9">
        <f t="shared" ref="U128:U151" si="56">ROUND((Q128-S128),5)</f>
        <v>-416.5</v>
      </c>
      <c r="V128" s="10"/>
      <c r="W128" s="11">
        <f t="shared" ref="W128:W151" si="57">ROUND(IF(S128=0, IF(Q128=0, 0, 1), Q128/S128),5)</f>
        <v>0</v>
      </c>
      <c r="X128" s="10"/>
      <c r="Y128" s="9">
        <f t="shared" ref="Y128:Y151" si="58">ROUND(I128+Q128,5)</f>
        <v>0</v>
      </c>
      <c r="Z128" s="10"/>
      <c r="AA128" s="9">
        <f t="shared" ref="AA128:AA151" si="59">ROUND(K128+S128,5)</f>
        <v>1249.5</v>
      </c>
      <c r="AB128" s="10"/>
      <c r="AC128" s="9">
        <f t="shared" ref="AC128:AC151" si="60">ROUND((Y128-AA128),5)</f>
        <v>-1249.5</v>
      </c>
      <c r="AD128" s="10"/>
      <c r="AE128" s="11">
        <f t="shared" ref="AE128:AE151" si="61">ROUND(IF(AA128=0, IF(Y128=0, 0, 1), Y128/AA128),5)</f>
        <v>0</v>
      </c>
    </row>
    <row r="129" spans="1:31" hidden="1" x14ac:dyDescent="0.3">
      <c r="A129" s="1"/>
      <c r="B129" s="1"/>
      <c r="C129" s="1"/>
      <c r="D129" s="1"/>
      <c r="E129" s="1"/>
      <c r="F129" s="1"/>
      <c r="G129" s="1" t="s">
        <v>428</v>
      </c>
      <c r="H129" s="1"/>
      <c r="I129" s="9">
        <v>0</v>
      </c>
      <c r="J129" s="10"/>
      <c r="K129" s="9">
        <v>0</v>
      </c>
      <c r="L129" s="10"/>
      <c r="M129" s="9">
        <f>ROUND((I129-K129),5)</f>
        <v>0</v>
      </c>
      <c r="N129" s="10"/>
      <c r="O129" s="11">
        <f>ROUND(IF(K129=0, IF(I129=0, 0, 1), I129/K129),5)</f>
        <v>0</v>
      </c>
      <c r="P129" s="10"/>
      <c r="Q129" s="9">
        <v>0</v>
      </c>
      <c r="R129" s="10"/>
      <c r="S129" s="9">
        <v>0</v>
      </c>
      <c r="T129" s="10"/>
      <c r="U129" s="9">
        <f t="shared" si="56"/>
        <v>0</v>
      </c>
      <c r="V129" s="10"/>
      <c r="W129" s="11">
        <f t="shared" si="57"/>
        <v>0</v>
      </c>
      <c r="X129" s="10"/>
      <c r="Y129" s="9">
        <f t="shared" si="58"/>
        <v>0</v>
      </c>
      <c r="Z129" s="10"/>
      <c r="AA129" s="9">
        <f t="shared" si="59"/>
        <v>0</v>
      </c>
      <c r="AB129" s="10"/>
      <c r="AC129" s="9">
        <f t="shared" si="60"/>
        <v>0</v>
      </c>
      <c r="AD129" s="10"/>
      <c r="AE129" s="11">
        <f t="shared" si="61"/>
        <v>0</v>
      </c>
    </row>
    <row r="130" spans="1:31" hidden="1" x14ac:dyDescent="0.3">
      <c r="A130" s="1"/>
      <c r="B130" s="1"/>
      <c r="C130" s="1"/>
      <c r="D130" s="1"/>
      <c r="E130" s="1"/>
      <c r="F130" s="1"/>
      <c r="G130" s="1" t="s">
        <v>427</v>
      </c>
      <c r="H130" s="1"/>
      <c r="I130" s="9">
        <v>0</v>
      </c>
      <c r="J130" s="10"/>
      <c r="K130" s="9"/>
      <c r="L130" s="10"/>
      <c r="M130" s="9"/>
      <c r="N130" s="10"/>
      <c r="O130" s="11"/>
      <c r="P130" s="10"/>
      <c r="Q130" s="9">
        <v>0</v>
      </c>
      <c r="R130" s="10"/>
      <c r="S130" s="9">
        <v>0</v>
      </c>
      <c r="T130" s="10"/>
      <c r="U130" s="9">
        <f t="shared" si="56"/>
        <v>0</v>
      </c>
      <c r="V130" s="10"/>
      <c r="W130" s="11">
        <f t="shared" si="57"/>
        <v>0</v>
      </c>
      <c r="X130" s="10"/>
      <c r="Y130" s="9">
        <f t="shared" si="58"/>
        <v>0</v>
      </c>
      <c r="Z130" s="10"/>
      <c r="AA130" s="9">
        <f t="shared" si="59"/>
        <v>0</v>
      </c>
      <c r="AB130" s="10"/>
      <c r="AC130" s="9">
        <f t="shared" si="60"/>
        <v>0</v>
      </c>
      <c r="AD130" s="10"/>
      <c r="AE130" s="11">
        <f t="shared" si="61"/>
        <v>0</v>
      </c>
    </row>
    <row r="131" spans="1:31" hidden="1" x14ac:dyDescent="0.3">
      <c r="A131" s="1"/>
      <c r="B131" s="1"/>
      <c r="C131" s="1"/>
      <c r="D131" s="1"/>
      <c r="E131" s="1"/>
      <c r="F131" s="1"/>
      <c r="G131" s="1" t="s">
        <v>426</v>
      </c>
      <c r="H131" s="1"/>
      <c r="I131" s="9">
        <v>0</v>
      </c>
      <c r="J131" s="10"/>
      <c r="K131" s="9"/>
      <c r="L131" s="10"/>
      <c r="M131" s="9"/>
      <c r="N131" s="10"/>
      <c r="O131" s="11"/>
      <c r="P131" s="10"/>
      <c r="Q131" s="9">
        <v>0</v>
      </c>
      <c r="R131" s="10"/>
      <c r="S131" s="9">
        <v>0</v>
      </c>
      <c r="T131" s="10"/>
      <c r="U131" s="9">
        <f t="shared" si="56"/>
        <v>0</v>
      </c>
      <c r="V131" s="10"/>
      <c r="W131" s="11">
        <f t="shared" si="57"/>
        <v>0</v>
      </c>
      <c r="X131" s="10"/>
      <c r="Y131" s="9">
        <f t="shared" si="58"/>
        <v>0</v>
      </c>
      <c r="Z131" s="10"/>
      <c r="AA131" s="9">
        <f t="shared" si="59"/>
        <v>0</v>
      </c>
      <c r="AB131" s="10"/>
      <c r="AC131" s="9">
        <f t="shared" si="60"/>
        <v>0</v>
      </c>
      <c r="AD131" s="10"/>
      <c r="AE131" s="11">
        <f t="shared" si="61"/>
        <v>0</v>
      </c>
    </row>
    <row r="132" spans="1:31" hidden="1" x14ac:dyDescent="0.3">
      <c r="A132" s="1"/>
      <c r="B132" s="1"/>
      <c r="C132" s="1"/>
      <c r="D132" s="1"/>
      <c r="E132" s="1"/>
      <c r="F132" s="1"/>
      <c r="G132" s="1" t="s">
        <v>425</v>
      </c>
      <c r="H132" s="1"/>
      <c r="I132" s="9">
        <v>0</v>
      </c>
      <c r="J132" s="10"/>
      <c r="K132" s="9"/>
      <c r="L132" s="10"/>
      <c r="M132" s="9"/>
      <c r="N132" s="10"/>
      <c r="O132" s="11"/>
      <c r="P132" s="10"/>
      <c r="Q132" s="9">
        <v>0</v>
      </c>
      <c r="R132" s="10"/>
      <c r="S132" s="9">
        <v>0</v>
      </c>
      <c r="T132" s="10"/>
      <c r="U132" s="9">
        <f t="shared" si="56"/>
        <v>0</v>
      </c>
      <c r="V132" s="10"/>
      <c r="W132" s="11">
        <f t="shared" si="57"/>
        <v>0</v>
      </c>
      <c r="X132" s="10"/>
      <c r="Y132" s="9">
        <f t="shared" si="58"/>
        <v>0</v>
      </c>
      <c r="Z132" s="10"/>
      <c r="AA132" s="9">
        <f t="shared" si="59"/>
        <v>0</v>
      </c>
      <c r="AB132" s="10"/>
      <c r="AC132" s="9">
        <f t="shared" si="60"/>
        <v>0</v>
      </c>
      <c r="AD132" s="10"/>
      <c r="AE132" s="11">
        <f t="shared" si="61"/>
        <v>0</v>
      </c>
    </row>
    <row r="133" spans="1:31" hidden="1" x14ac:dyDescent="0.3">
      <c r="A133" s="1"/>
      <c r="B133" s="1"/>
      <c r="C133" s="1"/>
      <c r="D133" s="1"/>
      <c r="E133" s="1"/>
      <c r="F133" s="1"/>
      <c r="G133" s="1" t="s">
        <v>424</v>
      </c>
      <c r="H133" s="1"/>
      <c r="I133" s="9">
        <v>0</v>
      </c>
      <c r="J133" s="10"/>
      <c r="K133" s="9"/>
      <c r="L133" s="10"/>
      <c r="M133" s="9"/>
      <c r="N133" s="10"/>
      <c r="O133" s="11"/>
      <c r="P133" s="10"/>
      <c r="Q133" s="9">
        <v>0</v>
      </c>
      <c r="R133" s="10"/>
      <c r="S133" s="9">
        <v>0</v>
      </c>
      <c r="T133" s="10"/>
      <c r="U133" s="9">
        <f t="shared" si="56"/>
        <v>0</v>
      </c>
      <c r="V133" s="10"/>
      <c r="W133" s="11">
        <f t="shared" si="57"/>
        <v>0</v>
      </c>
      <c r="X133" s="10"/>
      <c r="Y133" s="9">
        <f t="shared" si="58"/>
        <v>0</v>
      </c>
      <c r="Z133" s="10"/>
      <c r="AA133" s="9">
        <f t="shared" si="59"/>
        <v>0</v>
      </c>
      <c r="AB133" s="10"/>
      <c r="AC133" s="9">
        <f t="shared" si="60"/>
        <v>0</v>
      </c>
      <c r="AD133" s="10"/>
      <c r="AE133" s="11">
        <f t="shared" si="61"/>
        <v>0</v>
      </c>
    </row>
    <row r="134" spans="1:31" ht="19.5" thickBot="1" x14ac:dyDescent="0.35">
      <c r="A134" s="1"/>
      <c r="B134" s="1"/>
      <c r="C134" s="1"/>
      <c r="D134" s="1"/>
      <c r="E134" s="1"/>
      <c r="F134" s="1"/>
      <c r="G134" s="1" t="s">
        <v>423</v>
      </c>
      <c r="H134" s="1"/>
      <c r="I134" s="12">
        <v>0</v>
      </c>
      <c r="J134" s="10"/>
      <c r="K134" s="12">
        <v>416</v>
      </c>
      <c r="L134" s="10"/>
      <c r="M134" s="12">
        <f>ROUND((I134-K134),5)</f>
        <v>-416</v>
      </c>
      <c r="N134" s="10"/>
      <c r="O134" s="13">
        <f>ROUND(IF(K134=0, IF(I134=0, 0, 1), I134/K134),5)</f>
        <v>0</v>
      </c>
      <c r="P134" s="10"/>
      <c r="Q134" s="12">
        <v>0</v>
      </c>
      <c r="R134" s="10"/>
      <c r="S134" s="12">
        <v>208</v>
      </c>
      <c r="T134" s="10"/>
      <c r="U134" s="12">
        <f t="shared" si="56"/>
        <v>-208</v>
      </c>
      <c r="V134" s="10"/>
      <c r="W134" s="13">
        <f t="shared" si="57"/>
        <v>0</v>
      </c>
      <c r="X134" s="10"/>
      <c r="Y134" s="12">
        <f t="shared" si="58"/>
        <v>0</v>
      </c>
      <c r="Z134" s="10"/>
      <c r="AA134" s="12">
        <f t="shared" si="59"/>
        <v>624</v>
      </c>
      <c r="AB134" s="10"/>
      <c r="AC134" s="12">
        <f t="shared" si="60"/>
        <v>-624</v>
      </c>
      <c r="AD134" s="10"/>
      <c r="AE134" s="13">
        <f t="shared" si="61"/>
        <v>0</v>
      </c>
    </row>
    <row r="135" spans="1:31" x14ac:dyDescent="0.3">
      <c r="A135" s="1"/>
      <c r="B135" s="1"/>
      <c r="C135" s="1"/>
      <c r="D135" s="1"/>
      <c r="E135" s="1"/>
      <c r="F135" s="1" t="s">
        <v>422</v>
      </c>
      <c r="G135" s="1"/>
      <c r="H135" s="1"/>
      <c r="I135" s="9">
        <f>ROUND(SUM(I127:I134),5)</f>
        <v>0</v>
      </c>
      <c r="J135" s="10"/>
      <c r="K135" s="9">
        <f>ROUND(SUM(K127:K134),5)</f>
        <v>1249</v>
      </c>
      <c r="L135" s="10"/>
      <c r="M135" s="9">
        <f>ROUND((I135-K135),5)</f>
        <v>-1249</v>
      </c>
      <c r="N135" s="10"/>
      <c r="O135" s="11">
        <f>ROUND(IF(K135=0, IF(I135=0, 0, 1), I135/K135),5)</f>
        <v>0</v>
      </c>
      <c r="P135" s="10"/>
      <c r="Q135" s="9">
        <f>ROUND(SUM(Q127:Q134),5)</f>
        <v>0</v>
      </c>
      <c r="R135" s="10"/>
      <c r="S135" s="9">
        <f>ROUND(SUM(S127:S134),5)</f>
        <v>624.5</v>
      </c>
      <c r="T135" s="10"/>
      <c r="U135" s="9">
        <f t="shared" si="56"/>
        <v>-624.5</v>
      </c>
      <c r="V135" s="10"/>
      <c r="W135" s="11">
        <f t="shared" si="57"/>
        <v>0</v>
      </c>
      <c r="X135" s="10"/>
      <c r="Y135" s="9">
        <f t="shared" si="58"/>
        <v>0</v>
      </c>
      <c r="Z135" s="10"/>
      <c r="AA135" s="9">
        <f t="shared" si="59"/>
        <v>1873.5</v>
      </c>
      <c r="AB135" s="10"/>
      <c r="AC135" s="9">
        <f t="shared" si="60"/>
        <v>-1873.5</v>
      </c>
      <c r="AD135" s="10"/>
      <c r="AE135" s="11">
        <f t="shared" si="61"/>
        <v>0</v>
      </c>
    </row>
    <row r="136" spans="1:31" x14ac:dyDescent="0.3">
      <c r="A136" s="1"/>
      <c r="B136" s="1"/>
      <c r="C136" s="1"/>
      <c r="D136" s="1"/>
      <c r="E136" s="1"/>
      <c r="F136" s="1" t="s">
        <v>421</v>
      </c>
      <c r="G136" s="1"/>
      <c r="H136" s="1"/>
      <c r="I136" s="9">
        <v>0</v>
      </c>
      <c r="J136" s="10"/>
      <c r="K136" s="9">
        <v>250</v>
      </c>
      <c r="L136" s="10"/>
      <c r="M136" s="9">
        <f>ROUND((I136-K136),5)</f>
        <v>-250</v>
      </c>
      <c r="N136" s="10"/>
      <c r="O136" s="11">
        <f>ROUND(IF(K136=0, IF(I136=0, 0, 1), I136/K136),5)</f>
        <v>0</v>
      </c>
      <c r="P136" s="10"/>
      <c r="Q136" s="9">
        <v>0</v>
      </c>
      <c r="R136" s="10"/>
      <c r="S136" s="9">
        <v>125</v>
      </c>
      <c r="T136" s="10"/>
      <c r="U136" s="9">
        <f t="shared" si="56"/>
        <v>-125</v>
      </c>
      <c r="V136" s="10"/>
      <c r="W136" s="11">
        <f t="shared" si="57"/>
        <v>0</v>
      </c>
      <c r="X136" s="10"/>
      <c r="Y136" s="9">
        <f t="shared" si="58"/>
        <v>0</v>
      </c>
      <c r="Z136" s="10"/>
      <c r="AA136" s="9">
        <f t="shared" si="59"/>
        <v>375</v>
      </c>
      <c r="AB136" s="10"/>
      <c r="AC136" s="9">
        <f t="shared" si="60"/>
        <v>-375</v>
      </c>
      <c r="AD136" s="10"/>
      <c r="AE136" s="11">
        <f t="shared" si="61"/>
        <v>0</v>
      </c>
    </row>
    <row r="137" spans="1:31" hidden="1" x14ac:dyDescent="0.3">
      <c r="A137" s="1"/>
      <c r="B137" s="1"/>
      <c r="C137" s="1"/>
      <c r="D137" s="1"/>
      <c r="E137" s="1"/>
      <c r="F137" s="1" t="s">
        <v>420</v>
      </c>
      <c r="G137" s="1"/>
      <c r="H137" s="1"/>
      <c r="I137" s="9">
        <v>0</v>
      </c>
      <c r="J137" s="10"/>
      <c r="K137" s="9"/>
      <c r="L137" s="10"/>
      <c r="M137" s="9"/>
      <c r="N137" s="10"/>
      <c r="O137" s="11"/>
      <c r="P137" s="10"/>
      <c r="Q137" s="9">
        <v>0</v>
      </c>
      <c r="R137" s="10"/>
      <c r="S137" s="9">
        <v>0</v>
      </c>
      <c r="T137" s="10"/>
      <c r="U137" s="9">
        <f t="shared" si="56"/>
        <v>0</v>
      </c>
      <c r="V137" s="10"/>
      <c r="W137" s="11">
        <f t="shared" si="57"/>
        <v>0</v>
      </c>
      <c r="X137" s="10"/>
      <c r="Y137" s="9">
        <f t="shared" si="58"/>
        <v>0</v>
      </c>
      <c r="Z137" s="10"/>
      <c r="AA137" s="9">
        <f t="shared" si="59"/>
        <v>0</v>
      </c>
      <c r="AB137" s="10"/>
      <c r="AC137" s="9">
        <f t="shared" si="60"/>
        <v>0</v>
      </c>
      <c r="AD137" s="10"/>
      <c r="AE137" s="11">
        <f t="shared" si="61"/>
        <v>0</v>
      </c>
    </row>
    <row r="138" spans="1:31" hidden="1" x14ac:dyDescent="0.3">
      <c r="A138" s="1"/>
      <c r="B138" s="1"/>
      <c r="C138" s="1"/>
      <c r="D138" s="1"/>
      <c r="E138" s="1"/>
      <c r="F138" s="1" t="s">
        <v>419</v>
      </c>
      <c r="G138" s="1"/>
      <c r="H138" s="1"/>
      <c r="I138" s="9">
        <v>0</v>
      </c>
      <c r="J138" s="10"/>
      <c r="K138" s="9"/>
      <c r="L138" s="10"/>
      <c r="M138" s="9"/>
      <c r="N138" s="10"/>
      <c r="O138" s="11"/>
      <c r="P138" s="10"/>
      <c r="Q138" s="9">
        <v>0</v>
      </c>
      <c r="R138" s="10"/>
      <c r="S138" s="9">
        <v>0</v>
      </c>
      <c r="T138" s="10"/>
      <c r="U138" s="9">
        <f t="shared" si="56"/>
        <v>0</v>
      </c>
      <c r="V138" s="10"/>
      <c r="W138" s="11">
        <f t="shared" si="57"/>
        <v>0</v>
      </c>
      <c r="X138" s="10"/>
      <c r="Y138" s="9">
        <f t="shared" si="58"/>
        <v>0</v>
      </c>
      <c r="Z138" s="10"/>
      <c r="AA138" s="9">
        <f t="shared" si="59"/>
        <v>0</v>
      </c>
      <c r="AB138" s="10"/>
      <c r="AC138" s="9">
        <f t="shared" si="60"/>
        <v>0</v>
      </c>
      <c r="AD138" s="10"/>
      <c r="AE138" s="11">
        <f t="shared" si="61"/>
        <v>0</v>
      </c>
    </row>
    <row r="139" spans="1:31" hidden="1" x14ac:dyDescent="0.3">
      <c r="A139" s="1"/>
      <c r="B139" s="1"/>
      <c r="C139" s="1"/>
      <c r="D139" s="1"/>
      <c r="E139" s="1"/>
      <c r="F139" s="1" t="s">
        <v>418</v>
      </c>
      <c r="G139" s="1"/>
      <c r="H139" s="1"/>
      <c r="I139" s="9">
        <v>0</v>
      </c>
      <c r="J139" s="10"/>
      <c r="K139" s="9"/>
      <c r="L139" s="10"/>
      <c r="M139" s="9"/>
      <c r="N139" s="10"/>
      <c r="O139" s="11"/>
      <c r="P139" s="10"/>
      <c r="Q139" s="9">
        <v>0</v>
      </c>
      <c r="R139" s="10"/>
      <c r="S139" s="9">
        <v>0</v>
      </c>
      <c r="T139" s="10"/>
      <c r="U139" s="9">
        <f t="shared" si="56"/>
        <v>0</v>
      </c>
      <c r="V139" s="10"/>
      <c r="W139" s="11">
        <f t="shared" si="57"/>
        <v>0</v>
      </c>
      <c r="X139" s="10"/>
      <c r="Y139" s="9">
        <f t="shared" si="58"/>
        <v>0</v>
      </c>
      <c r="Z139" s="10"/>
      <c r="AA139" s="9">
        <f t="shared" si="59"/>
        <v>0</v>
      </c>
      <c r="AB139" s="10"/>
      <c r="AC139" s="9">
        <f t="shared" si="60"/>
        <v>0</v>
      </c>
      <c r="AD139" s="10"/>
      <c r="AE139" s="11">
        <f t="shared" si="61"/>
        <v>0</v>
      </c>
    </row>
    <row r="140" spans="1:31" hidden="1" x14ac:dyDescent="0.3">
      <c r="A140" s="1"/>
      <c r="B140" s="1"/>
      <c r="C140" s="1"/>
      <c r="D140" s="1"/>
      <c r="E140" s="1"/>
      <c r="F140" s="1" t="s">
        <v>417</v>
      </c>
      <c r="G140" s="1"/>
      <c r="H140" s="1"/>
      <c r="I140" s="9">
        <v>0</v>
      </c>
      <c r="J140" s="10"/>
      <c r="K140" s="9"/>
      <c r="L140" s="10"/>
      <c r="M140" s="9"/>
      <c r="N140" s="10"/>
      <c r="O140" s="11"/>
      <c r="P140" s="10"/>
      <c r="Q140" s="9">
        <v>0</v>
      </c>
      <c r="R140" s="10"/>
      <c r="S140" s="9">
        <v>0</v>
      </c>
      <c r="T140" s="10"/>
      <c r="U140" s="9">
        <f t="shared" si="56"/>
        <v>0</v>
      </c>
      <c r="V140" s="10"/>
      <c r="W140" s="11">
        <f t="shared" si="57"/>
        <v>0</v>
      </c>
      <c r="X140" s="10"/>
      <c r="Y140" s="9">
        <f t="shared" si="58"/>
        <v>0</v>
      </c>
      <c r="Z140" s="10"/>
      <c r="AA140" s="9">
        <f t="shared" si="59"/>
        <v>0</v>
      </c>
      <c r="AB140" s="10"/>
      <c r="AC140" s="9">
        <f t="shared" si="60"/>
        <v>0</v>
      </c>
      <c r="AD140" s="10"/>
      <c r="AE140" s="11">
        <f t="shared" si="61"/>
        <v>0</v>
      </c>
    </row>
    <row r="141" spans="1:31" hidden="1" x14ac:dyDescent="0.3">
      <c r="A141" s="1"/>
      <c r="B141" s="1"/>
      <c r="C141" s="1"/>
      <c r="D141" s="1"/>
      <c r="E141" s="1"/>
      <c r="F141" s="1" t="s">
        <v>416</v>
      </c>
      <c r="G141" s="1"/>
      <c r="H141" s="1"/>
      <c r="I141" s="9">
        <v>0</v>
      </c>
      <c r="J141" s="10"/>
      <c r="K141" s="9"/>
      <c r="L141" s="10"/>
      <c r="M141" s="9"/>
      <c r="N141" s="10"/>
      <c r="O141" s="11"/>
      <c r="P141" s="10"/>
      <c r="Q141" s="9">
        <v>0</v>
      </c>
      <c r="R141" s="10"/>
      <c r="S141" s="9">
        <v>0</v>
      </c>
      <c r="T141" s="10"/>
      <c r="U141" s="9">
        <f t="shared" si="56"/>
        <v>0</v>
      </c>
      <c r="V141" s="10"/>
      <c r="W141" s="11">
        <f t="shared" si="57"/>
        <v>0</v>
      </c>
      <c r="X141" s="10"/>
      <c r="Y141" s="9">
        <f t="shared" si="58"/>
        <v>0</v>
      </c>
      <c r="Z141" s="10"/>
      <c r="AA141" s="9">
        <f t="shared" si="59"/>
        <v>0</v>
      </c>
      <c r="AB141" s="10"/>
      <c r="AC141" s="9">
        <f t="shared" si="60"/>
        <v>0</v>
      </c>
      <c r="AD141" s="10"/>
      <c r="AE141" s="11">
        <f t="shared" si="61"/>
        <v>0</v>
      </c>
    </row>
    <row r="142" spans="1:31" hidden="1" x14ac:dyDescent="0.3">
      <c r="A142" s="1"/>
      <c r="B142" s="1"/>
      <c r="C142" s="1"/>
      <c r="D142" s="1"/>
      <c r="E142" s="1"/>
      <c r="F142" s="1" t="s">
        <v>415</v>
      </c>
      <c r="G142" s="1"/>
      <c r="H142" s="1"/>
      <c r="I142" s="9">
        <v>0</v>
      </c>
      <c r="J142" s="10"/>
      <c r="K142" s="9"/>
      <c r="L142" s="10"/>
      <c r="M142" s="9"/>
      <c r="N142" s="10"/>
      <c r="O142" s="11"/>
      <c r="P142" s="10"/>
      <c r="Q142" s="9">
        <v>0</v>
      </c>
      <c r="R142" s="10"/>
      <c r="S142" s="9">
        <v>0</v>
      </c>
      <c r="T142" s="10"/>
      <c r="U142" s="9">
        <f t="shared" si="56"/>
        <v>0</v>
      </c>
      <c r="V142" s="10"/>
      <c r="W142" s="11">
        <f t="shared" si="57"/>
        <v>0</v>
      </c>
      <c r="X142" s="10"/>
      <c r="Y142" s="9">
        <f t="shared" si="58"/>
        <v>0</v>
      </c>
      <c r="Z142" s="10"/>
      <c r="AA142" s="9">
        <f t="shared" si="59"/>
        <v>0</v>
      </c>
      <c r="AB142" s="10"/>
      <c r="AC142" s="9">
        <f t="shared" si="60"/>
        <v>0</v>
      </c>
      <c r="AD142" s="10"/>
      <c r="AE142" s="11">
        <f t="shared" si="61"/>
        <v>0</v>
      </c>
    </row>
    <row r="143" spans="1:31" hidden="1" x14ac:dyDescent="0.3">
      <c r="A143" s="1"/>
      <c r="B143" s="1"/>
      <c r="C143" s="1"/>
      <c r="D143" s="1"/>
      <c r="E143" s="1"/>
      <c r="F143" s="1" t="s">
        <v>414</v>
      </c>
      <c r="G143" s="1"/>
      <c r="H143" s="1"/>
      <c r="I143" s="9">
        <v>0</v>
      </c>
      <c r="J143" s="10"/>
      <c r="K143" s="9"/>
      <c r="L143" s="10"/>
      <c r="M143" s="9"/>
      <c r="N143" s="10"/>
      <c r="O143" s="11"/>
      <c r="P143" s="10"/>
      <c r="Q143" s="9">
        <v>0</v>
      </c>
      <c r="R143" s="10"/>
      <c r="S143" s="9">
        <v>0</v>
      </c>
      <c r="T143" s="10"/>
      <c r="U143" s="9">
        <f t="shared" si="56"/>
        <v>0</v>
      </c>
      <c r="V143" s="10"/>
      <c r="W143" s="11">
        <f t="shared" si="57"/>
        <v>0</v>
      </c>
      <c r="X143" s="10"/>
      <c r="Y143" s="9">
        <f t="shared" si="58"/>
        <v>0</v>
      </c>
      <c r="Z143" s="10"/>
      <c r="AA143" s="9">
        <f t="shared" si="59"/>
        <v>0</v>
      </c>
      <c r="AB143" s="10"/>
      <c r="AC143" s="9">
        <f t="shared" si="60"/>
        <v>0</v>
      </c>
      <c r="AD143" s="10"/>
      <c r="AE143" s="11">
        <f t="shared" si="61"/>
        <v>0</v>
      </c>
    </row>
    <row r="144" spans="1:31" hidden="1" x14ac:dyDescent="0.3">
      <c r="A144" s="1"/>
      <c r="B144" s="1"/>
      <c r="C144" s="1"/>
      <c r="D144" s="1"/>
      <c r="E144" s="1"/>
      <c r="F144" s="1" t="s">
        <v>413</v>
      </c>
      <c r="G144" s="1"/>
      <c r="H144" s="1"/>
      <c r="I144" s="9">
        <v>0</v>
      </c>
      <c r="J144" s="10"/>
      <c r="K144" s="9"/>
      <c r="L144" s="10"/>
      <c r="M144" s="9"/>
      <c r="N144" s="10"/>
      <c r="O144" s="11"/>
      <c r="P144" s="10"/>
      <c r="Q144" s="9">
        <v>0</v>
      </c>
      <c r="R144" s="10"/>
      <c r="S144" s="9">
        <v>0</v>
      </c>
      <c r="T144" s="10"/>
      <c r="U144" s="9">
        <f t="shared" si="56"/>
        <v>0</v>
      </c>
      <c r="V144" s="10"/>
      <c r="W144" s="11">
        <f t="shared" si="57"/>
        <v>0</v>
      </c>
      <c r="X144" s="10"/>
      <c r="Y144" s="9">
        <f t="shared" si="58"/>
        <v>0</v>
      </c>
      <c r="Z144" s="10"/>
      <c r="AA144" s="9">
        <f t="shared" si="59"/>
        <v>0</v>
      </c>
      <c r="AB144" s="10"/>
      <c r="AC144" s="9">
        <f t="shared" si="60"/>
        <v>0</v>
      </c>
      <c r="AD144" s="10"/>
      <c r="AE144" s="11">
        <f t="shared" si="61"/>
        <v>0</v>
      </c>
    </row>
    <row r="145" spans="1:31" hidden="1" x14ac:dyDescent="0.3">
      <c r="A145" s="1"/>
      <c r="B145" s="1"/>
      <c r="C145" s="1"/>
      <c r="D145" s="1"/>
      <c r="E145" s="1"/>
      <c r="F145" s="1" t="s">
        <v>412</v>
      </c>
      <c r="G145" s="1"/>
      <c r="H145" s="1"/>
      <c r="I145" s="9">
        <v>0</v>
      </c>
      <c r="J145" s="10"/>
      <c r="K145" s="9"/>
      <c r="L145" s="10"/>
      <c r="M145" s="9"/>
      <c r="N145" s="10"/>
      <c r="O145" s="11"/>
      <c r="P145" s="10"/>
      <c r="Q145" s="9">
        <v>0</v>
      </c>
      <c r="R145" s="10"/>
      <c r="S145" s="9">
        <v>0</v>
      </c>
      <c r="T145" s="10"/>
      <c r="U145" s="9">
        <f t="shared" si="56"/>
        <v>0</v>
      </c>
      <c r="V145" s="10"/>
      <c r="W145" s="11">
        <f t="shared" si="57"/>
        <v>0</v>
      </c>
      <c r="X145" s="10"/>
      <c r="Y145" s="9">
        <f t="shared" si="58"/>
        <v>0</v>
      </c>
      <c r="Z145" s="10"/>
      <c r="AA145" s="9">
        <f t="shared" si="59"/>
        <v>0</v>
      </c>
      <c r="AB145" s="10"/>
      <c r="AC145" s="9">
        <f t="shared" si="60"/>
        <v>0</v>
      </c>
      <c r="AD145" s="10"/>
      <c r="AE145" s="11">
        <f t="shared" si="61"/>
        <v>0</v>
      </c>
    </row>
    <row r="146" spans="1:31" x14ac:dyDescent="0.3">
      <c r="A146" s="1"/>
      <c r="B146" s="1"/>
      <c r="C146" s="1"/>
      <c r="D146" s="1"/>
      <c r="E146" s="1"/>
      <c r="F146" s="1" t="s">
        <v>411</v>
      </c>
      <c r="G146" s="1"/>
      <c r="H146" s="1"/>
      <c r="I146" s="9">
        <v>0</v>
      </c>
      <c r="J146" s="10"/>
      <c r="K146" s="9">
        <v>5416</v>
      </c>
      <c r="L146" s="10"/>
      <c r="M146" s="9">
        <f>ROUND((I146-K146),5)</f>
        <v>-5416</v>
      </c>
      <c r="N146" s="10"/>
      <c r="O146" s="11">
        <f>ROUND(IF(K146=0, IF(I146=0, 0, 1), I146/K146),5)</f>
        <v>0</v>
      </c>
      <c r="P146" s="10"/>
      <c r="Q146" s="9">
        <v>0</v>
      </c>
      <c r="R146" s="10"/>
      <c r="S146" s="9">
        <v>2708</v>
      </c>
      <c r="T146" s="10"/>
      <c r="U146" s="9">
        <f t="shared" si="56"/>
        <v>-2708</v>
      </c>
      <c r="V146" s="10"/>
      <c r="W146" s="11">
        <f t="shared" si="57"/>
        <v>0</v>
      </c>
      <c r="X146" s="10"/>
      <c r="Y146" s="9">
        <f t="shared" si="58"/>
        <v>0</v>
      </c>
      <c r="Z146" s="10"/>
      <c r="AA146" s="9">
        <f t="shared" si="59"/>
        <v>8124</v>
      </c>
      <c r="AB146" s="10"/>
      <c r="AC146" s="9">
        <f t="shared" si="60"/>
        <v>-8124</v>
      </c>
      <c r="AD146" s="10"/>
      <c r="AE146" s="11">
        <f t="shared" si="61"/>
        <v>0</v>
      </c>
    </row>
    <row r="147" spans="1:31" hidden="1" x14ac:dyDescent="0.3">
      <c r="A147" s="1"/>
      <c r="B147" s="1"/>
      <c r="C147" s="1"/>
      <c r="D147" s="1"/>
      <c r="E147" s="1"/>
      <c r="F147" s="1" t="s">
        <v>410</v>
      </c>
      <c r="G147" s="1"/>
      <c r="H147" s="1"/>
      <c r="I147" s="9">
        <v>0</v>
      </c>
      <c r="J147" s="10"/>
      <c r="K147" s="9"/>
      <c r="L147" s="10"/>
      <c r="M147" s="9"/>
      <c r="N147" s="10"/>
      <c r="O147" s="11"/>
      <c r="P147" s="10"/>
      <c r="Q147" s="9">
        <v>0</v>
      </c>
      <c r="R147" s="10"/>
      <c r="S147" s="9">
        <v>0</v>
      </c>
      <c r="T147" s="10"/>
      <c r="U147" s="9">
        <f t="shared" si="56"/>
        <v>0</v>
      </c>
      <c r="V147" s="10"/>
      <c r="W147" s="11">
        <f t="shared" si="57"/>
        <v>0</v>
      </c>
      <c r="X147" s="10"/>
      <c r="Y147" s="9">
        <f t="shared" si="58"/>
        <v>0</v>
      </c>
      <c r="Z147" s="10"/>
      <c r="AA147" s="9">
        <f t="shared" si="59"/>
        <v>0</v>
      </c>
      <c r="AB147" s="10"/>
      <c r="AC147" s="9">
        <f t="shared" si="60"/>
        <v>0</v>
      </c>
      <c r="AD147" s="10"/>
      <c r="AE147" s="11">
        <f t="shared" si="61"/>
        <v>0</v>
      </c>
    </row>
    <row r="148" spans="1:31" x14ac:dyDescent="0.3">
      <c r="A148" s="1"/>
      <c r="B148" s="1"/>
      <c r="C148" s="1"/>
      <c r="D148" s="1"/>
      <c r="E148" s="1"/>
      <c r="F148" s="1" t="s">
        <v>409</v>
      </c>
      <c r="G148" s="1"/>
      <c r="H148" s="1"/>
      <c r="I148" s="30">
        <v>3000</v>
      </c>
      <c r="J148" s="10"/>
      <c r="K148" s="9">
        <v>5416</v>
      </c>
      <c r="L148" s="10"/>
      <c r="M148" s="9">
        <f>ROUND((I148-K148),5)</f>
        <v>-2416</v>
      </c>
      <c r="N148" s="10"/>
      <c r="O148" s="11">
        <f>ROUND(IF(K148=0, IF(I148=0, 0, 1), I148/K148),5)</f>
        <v>0.55391000000000001</v>
      </c>
      <c r="P148" s="10"/>
      <c r="Q148" s="9">
        <v>0</v>
      </c>
      <c r="R148" s="10"/>
      <c r="S148" s="9">
        <v>2708</v>
      </c>
      <c r="T148" s="10"/>
      <c r="U148" s="9">
        <f t="shared" si="56"/>
        <v>-2708</v>
      </c>
      <c r="V148" s="10"/>
      <c r="W148" s="11">
        <f t="shared" si="57"/>
        <v>0</v>
      </c>
      <c r="X148" s="10"/>
      <c r="Y148" s="9">
        <f t="shared" si="58"/>
        <v>3000</v>
      </c>
      <c r="Z148" s="10"/>
      <c r="AA148" s="9">
        <f t="shared" si="59"/>
        <v>8124</v>
      </c>
      <c r="AB148" s="10"/>
      <c r="AC148" s="9">
        <f t="shared" si="60"/>
        <v>-5124</v>
      </c>
      <c r="AD148" s="10"/>
      <c r="AE148" s="11">
        <f t="shared" si="61"/>
        <v>0.36928</v>
      </c>
    </row>
    <row r="149" spans="1:31" x14ac:dyDescent="0.3">
      <c r="A149" s="1"/>
      <c r="B149" s="1"/>
      <c r="C149" s="1"/>
      <c r="D149" s="1"/>
      <c r="E149" s="1"/>
      <c r="F149" s="1" t="s">
        <v>408</v>
      </c>
      <c r="G149" s="1"/>
      <c r="H149" s="1"/>
      <c r="I149" s="9">
        <v>0</v>
      </c>
      <c r="J149" s="10"/>
      <c r="K149" s="9">
        <v>416</v>
      </c>
      <c r="L149" s="10"/>
      <c r="M149" s="9">
        <f>ROUND((I149-K149),5)</f>
        <v>-416</v>
      </c>
      <c r="N149" s="10"/>
      <c r="O149" s="11">
        <f>ROUND(IF(K149=0, IF(I149=0, 0, 1), I149/K149),5)</f>
        <v>0</v>
      </c>
      <c r="P149" s="10"/>
      <c r="Q149" s="9">
        <v>0</v>
      </c>
      <c r="R149" s="10"/>
      <c r="S149" s="9">
        <v>208</v>
      </c>
      <c r="T149" s="10"/>
      <c r="U149" s="9">
        <f t="shared" si="56"/>
        <v>-208</v>
      </c>
      <c r="V149" s="10"/>
      <c r="W149" s="11">
        <f t="shared" si="57"/>
        <v>0</v>
      </c>
      <c r="X149" s="10"/>
      <c r="Y149" s="9">
        <f t="shared" si="58"/>
        <v>0</v>
      </c>
      <c r="Z149" s="10"/>
      <c r="AA149" s="9">
        <f t="shared" si="59"/>
        <v>624</v>
      </c>
      <c r="AB149" s="10"/>
      <c r="AC149" s="9">
        <f t="shared" si="60"/>
        <v>-624</v>
      </c>
      <c r="AD149" s="10"/>
      <c r="AE149" s="11">
        <f t="shared" si="61"/>
        <v>0</v>
      </c>
    </row>
    <row r="150" spans="1:31" hidden="1" x14ac:dyDescent="0.3">
      <c r="A150" s="1"/>
      <c r="B150" s="1"/>
      <c r="C150" s="1"/>
      <c r="D150" s="1"/>
      <c r="E150" s="1"/>
      <c r="F150" s="1" t="s">
        <v>407</v>
      </c>
      <c r="G150" s="1"/>
      <c r="H150" s="1"/>
      <c r="I150" s="9">
        <v>0</v>
      </c>
      <c r="J150" s="10"/>
      <c r="K150" s="9"/>
      <c r="L150" s="10"/>
      <c r="M150" s="9"/>
      <c r="N150" s="10"/>
      <c r="O150" s="11"/>
      <c r="P150" s="10"/>
      <c r="Q150" s="9">
        <v>0</v>
      </c>
      <c r="R150" s="10"/>
      <c r="S150" s="9">
        <v>0</v>
      </c>
      <c r="T150" s="10"/>
      <c r="U150" s="9">
        <f t="shared" si="56"/>
        <v>0</v>
      </c>
      <c r="V150" s="10"/>
      <c r="W150" s="11">
        <f t="shared" si="57"/>
        <v>0</v>
      </c>
      <c r="X150" s="10"/>
      <c r="Y150" s="9">
        <f t="shared" si="58"/>
        <v>0</v>
      </c>
      <c r="Z150" s="10"/>
      <c r="AA150" s="9">
        <f t="shared" si="59"/>
        <v>0</v>
      </c>
      <c r="AB150" s="10"/>
      <c r="AC150" s="9">
        <f t="shared" si="60"/>
        <v>0</v>
      </c>
      <c r="AD150" s="10"/>
      <c r="AE150" s="11">
        <f t="shared" si="61"/>
        <v>0</v>
      </c>
    </row>
    <row r="151" spans="1:31" hidden="1" x14ac:dyDescent="0.3">
      <c r="A151" s="1"/>
      <c r="B151" s="1"/>
      <c r="C151" s="1"/>
      <c r="D151" s="1"/>
      <c r="E151" s="1"/>
      <c r="F151" s="1" t="s">
        <v>406</v>
      </c>
      <c r="G151" s="1"/>
      <c r="H151" s="1"/>
      <c r="I151" s="9">
        <v>0</v>
      </c>
      <c r="J151" s="10"/>
      <c r="K151" s="9"/>
      <c r="L151" s="10"/>
      <c r="M151" s="9"/>
      <c r="N151" s="10"/>
      <c r="O151" s="11"/>
      <c r="P151" s="10"/>
      <c r="Q151" s="9">
        <v>0</v>
      </c>
      <c r="R151" s="10"/>
      <c r="S151" s="9">
        <v>0</v>
      </c>
      <c r="T151" s="10"/>
      <c r="U151" s="9">
        <f t="shared" si="56"/>
        <v>0</v>
      </c>
      <c r="V151" s="10"/>
      <c r="W151" s="11">
        <f t="shared" si="57"/>
        <v>0</v>
      </c>
      <c r="X151" s="10"/>
      <c r="Y151" s="9">
        <f t="shared" si="58"/>
        <v>0</v>
      </c>
      <c r="Z151" s="10"/>
      <c r="AA151" s="9">
        <f t="shared" si="59"/>
        <v>0</v>
      </c>
      <c r="AB151" s="10"/>
      <c r="AC151" s="9">
        <f t="shared" si="60"/>
        <v>0</v>
      </c>
      <c r="AD151" s="10"/>
      <c r="AE151" s="11">
        <f t="shared" si="61"/>
        <v>0</v>
      </c>
    </row>
    <row r="152" spans="1:31" hidden="1" x14ac:dyDescent="0.3">
      <c r="A152" s="1"/>
      <c r="B152" s="1"/>
      <c r="C152" s="1"/>
      <c r="D152" s="1"/>
      <c r="E152" s="1"/>
      <c r="F152" s="1" t="s">
        <v>405</v>
      </c>
      <c r="G152" s="1"/>
      <c r="H152" s="1"/>
      <c r="I152" s="9"/>
      <c r="J152" s="10"/>
      <c r="K152" s="9"/>
      <c r="L152" s="10"/>
      <c r="M152" s="9"/>
      <c r="N152" s="10"/>
      <c r="O152" s="11"/>
      <c r="P152" s="10"/>
      <c r="Q152" s="9"/>
      <c r="R152" s="10"/>
      <c r="S152" s="9"/>
      <c r="T152" s="10"/>
      <c r="U152" s="9"/>
      <c r="V152" s="10"/>
      <c r="W152" s="11"/>
      <c r="X152" s="10"/>
      <c r="Y152" s="9"/>
      <c r="Z152" s="10"/>
      <c r="AA152" s="9"/>
      <c r="AB152" s="10"/>
      <c r="AC152" s="9"/>
      <c r="AD152" s="10"/>
      <c r="AE152" s="11"/>
    </row>
    <row r="153" spans="1:31" hidden="1" x14ac:dyDescent="0.3">
      <c r="A153" s="1"/>
      <c r="B153" s="1"/>
      <c r="C153" s="1"/>
      <c r="D153" s="1"/>
      <c r="E153" s="1"/>
      <c r="F153" s="1"/>
      <c r="G153" s="1" t="s">
        <v>404</v>
      </c>
      <c r="H153" s="1"/>
      <c r="I153" s="9">
        <v>0</v>
      </c>
      <c r="J153" s="10"/>
      <c r="K153" s="9"/>
      <c r="L153" s="10"/>
      <c r="M153" s="9"/>
      <c r="N153" s="10"/>
      <c r="O153" s="11"/>
      <c r="P153" s="10"/>
      <c r="Q153" s="9">
        <v>0</v>
      </c>
      <c r="R153" s="10"/>
      <c r="S153" s="9">
        <v>0</v>
      </c>
      <c r="T153" s="10"/>
      <c r="U153" s="9">
        <f t="shared" ref="U153:U166" si="62">ROUND((Q153-S153),5)</f>
        <v>0</v>
      </c>
      <c r="V153" s="10"/>
      <c r="W153" s="11">
        <f t="shared" ref="W153:W166" si="63">ROUND(IF(S153=0, IF(Q153=0, 0, 1), Q153/S153),5)</f>
        <v>0</v>
      </c>
      <c r="X153" s="10"/>
      <c r="Y153" s="9">
        <f t="shared" ref="Y153:Y166" si="64">ROUND(I153+Q153,5)</f>
        <v>0</v>
      </c>
      <c r="Z153" s="10"/>
      <c r="AA153" s="9">
        <f t="shared" ref="AA153:AA166" si="65">ROUND(K153+S153,5)</f>
        <v>0</v>
      </c>
      <c r="AB153" s="10"/>
      <c r="AC153" s="9">
        <f t="shared" ref="AC153:AC166" si="66">ROUND((Y153-AA153),5)</f>
        <v>0</v>
      </c>
      <c r="AD153" s="10"/>
      <c r="AE153" s="11">
        <f t="shared" ref="AE153:AE166" si="67">ROUND(IF(AA153=0, IF(Y153=0, 0, 1), Y153/AA153),5)</f>
        <v>0</v>
      </c>
    </row>
    <row r="154" spans="1:31" ht="19.5" hidden="1" thickBot="1" x14ac:dyDescent="0.35">
      <c r="A154" s="1"/>
      <c r="B154" s="1"/>
      <c r="C154" s="1"/>
      <c r="D154" s="1"/>
      <c r="E154" s="1"/>
      <c r="F154" s="1"/>
      <c r="G154" s="1" t="s">
        <v>403</v>
      </c>
      <c r="H154" s="1"/>
      <c r="I154" s="12">
        <v>0</v>
      </c>
      <c r="J154" s="10"/>
      <c r="K154" s="9"/>
      <c r="L154" s="10"/>
      <c r="M154" s="9"/>
      <c r="N154" s="10"/>
      <c r="O154" s="11"/>
      <c r="P154" s="10"/>
      <c r="Q154" s="12">
        <v>0</v>
      </c>
      <c r="R154" s="10"/>
      <c r="S154" s="12">
        <v>0</v>
      </c>
      <c r="T154" s="10"/>
      <c r="U154" s="12">
        <f t="shared" si="62"/>
        <v>0</v>
      </c>
      <c r="V154" s="10"/>
      <c r="W154" s="13">
        <f t="shared" si="63"/>
        <v>0</v>
      </c>
      <c r="X154" s="10"/>
      <c r="Y154" s="12">
        <f t="shared" si="64"/>
        <v>0</v>
      </c>
      <c r="Z154" s="10"/>
      <c r="AA154" s="12">
        <f t="shared" si="65"/>
        <v>0</v>
      </c>
      <c r="AB154" s="10"/>
      <c r="AC154" s="12">
        <f t="shared" si="66"/>
        <v>0</v>
      </c>
      <c r="AD154" s="10"/>
      <c r="AE154" s="13">
        <f t="shared" si="67"/>
        <v>0</v>
      </c>
    </row>
    <row r="155" spans="1:31" hidden="1" x14ac:dyDescent="0.3">
      <c r="A155" s="1"/>
      <c r="B155" s="1"/>
      <c r="C155" s="1"/>
      <c r="D155" s="1"/>
      <c r="E155" s="1"/>
      <c r="F155" s="1" t="s">
        <v>402</v>
      </c>
      <c r="G155" s="1"/>
      <c r="H155" s="1"/>
      <c r="I155" s="9">
        <f>ROUND(SUM(I152:I154),5)</f>
        <v>0</v>
      </c>
      <c r="J155" s="10"/>
      <c r="K155" s="9"/>
      <c r="L155" s="10"/>
      <c r="M155" s="9"/>
      <c r="N155" s="10"/>
      <c r="O155" s="11"/>
      <c r="P155" s="10"/>
      <c r="Q155" s="9">
        <f>ROUND(SUM(Q152:Q154),5)</f>
        <v>0</v>
      </c>
      <c r="R155" s="10"/>
      <c r="S155" s="9">
        <f>ROUND(SUM(S152:S154),5)</f>
        <v>0</v>
      </c>
      <c r="T155" s="10"/>
      <c r="U155" s="9">
        <f t="shared" si="62"/>
        <v>0</v>
      </c>
      <c r="V155" s="10"/>
      <c r="W155" s="11">
        <f t="shared" si="63"/>
        <v>0</v>
      </c>
      <c r="X155" s="10"/>
      <c r="Y155" s="9">
        <f t="shared" si="64"/>
        <v>0</v>
      </c>
      <c r="Z155" s="10"/>
      <c r="AA155" s="9">
        <f t="shared" si="65"/>
        <v>0</v>
      </c>
      <c r="AB155" s="10"/>
      <c r="AC155" s="9">
        <f t="shared" si="66"/>
        <v>0</v>
      </c>
      <c r="AD155" s="10"/>
      <c r="AE155" s="11">
        <f t="shared" si="67"/>
        <v>0</v>
      </c>
    </row>
    <row r="156" spans="1:31" x14ac:dyDescent="0.3">
      <c r="A156" s="1"/>
      <c r="B156" s="1"/>
      <c r="C156" s="1"/>
      <c r="D156" s="1"/>
      <c r="E156" s="1"/>
      <c r="F156" s="1" t="s">
        <v>401</v>
      </c>
      <c r="G156" s="1"/>
      <c r="H156" s="1"/>
      <c r="I156" s="30">
        <v>1118.81</v>
      </c>
      <c r="J156" s="10"/>
      <c r="K156" s="9">
        <v>4166</v>
      </c>
      <c r="L156" s="10"/>
      <c r="M156" s="9">
        <f>ROUND((I156-K156),5)</f>
        <v>-3047.19</v>
      </c>
      <c r="N156" s="10"/>
      <c r="O156" s="11">
        <f>ROUND(IF(K156=0, IF(I156=0, 0, 1), I156/K156),5)</f>
        <v>0.26856000000000002</v>
      </c>
      <c r="P156" s="10"/>
      <c r="Q156" s="9">
        <v>12990.71</v>
      </c>
      <c r="R156" s="10"/>
      <c r="S156" s="9">
        <v>2083</v>
      </c>
      <c r="T156" s="10"/>
      <c r="U156" s="9">
        <f t="shared" si="62"/>
        <v>10907.71</v>
      </c>
      <c r="V156" s="10"/>
      <c r="W156" s="11">
        <f t="shared" si="63"/>
        <v>6.2365399999999998</v>
      </c>
      <c r="X156" s="10"/>
      <c r="Y156" s="9">
        <f t="shared" si="64"/>
        <v>14109.52</v>
      </c>
      <c r="Z156" s="10"/>
      <c r="AA156" s="9">
        <f t="shared" si="65"/>
        <v>6249</v>
      </c>
      <c r="AB156" s="10"/>
      <c r="AC156" s="9">
        <f t="shared" si="66"/>
        <v>7860.52</v>
      </c>
      <c r="AD156" s="10"/>
      <c r="AE156" s="11">
        <f t="shared" si="67"/>
        <v>2.2578800000000001</v>
      </c>
    </row>
    <row r="157" spans="1:31" hidden="1" x14ac:dyDescent="0.3">
      <c r="A157" s="1"/>
      <c r="B157" s="1"/>
      <c r="C157" s="1"/>
      <c r="D157" s="1"/>
      <c r="E157" s="1"/>
      <c r="F157" s="1" t="s">
        <v>400</v>
      </c>
      <c r="G157" s="1"/>
      <c r="H157" s="1"/>
      <c r="I157" s="9">
        <v>0</v>
      </c>
      <c r="J157" s="10"/>
      <c r="K157" s="9"/>
      <c r="L157" s="10"/>
      <c r="M157" s="9"/>
      <c r="N157" s="10"/>
      <c r="O157" s="11"/>
      <c r="P157" s="10"/>
      <c r="Q157" s="9">
        <v>0</v>
      </c>
      <c r="R157" s="10"/>
      <c r="S157" s="9">
        <v>0</v>
      </c>
      <c r="T157" s="10"/>
      <c r="U157" s="9">
        <f t="shared" si="62"/>
        <v>0</v>
      </c>
      <c r="V157" s="10"/>
      <c r="W157" s="11">
        <f t="shared" si="63"/>
        <v>0</v>
      </c>
      <c r="X157" s="10"/>
      <c r="Y157" s="9">
        <f t="shared" si="64"/>
        <v>0</v>
      </c>
      <c r="Z157" s="10"/>
      <c r="AA157" s="9">
        <f t="shared" si="65"/>
        <v>0</v>
      </c>
      <c r="AB157" s="10"/>
      <c r="AC157" s="9">
        <f t="shared" si="66"/>
        <v>0</v>
      </c>
      <c r="AD157" s="10"/>
      <c r="AE157" s="11">
        <f t="shared" si="67"/>
        <v>0</v>
      </c>
    </row>
    <row r="158" spans="1:31" x14ac:dyDescent="0.3">
      <c r="A158" s="1"/>
      <c r="B158" s="1"/>
      <c r="C158" s="1"/>
      <c r="D158" s="1"/>
      <c r="E158" s="1"/>
      <c r="F158" s="1" t="s">
        <v>399</v>
      </c>
      <c r="G158" s="1"/>
      <c r="H158" s="1"/>
      <c r="I158" s="9">
        <v>0</v>
      </c>
      <c r="J158" s="10"/>
      <c r="K158" s="9">
        <v>41</v>
      </c>
      <c r="L158" s="10"/>
      <c r="M158" s="9">
        <f>ROUND((I158-K158),5)</f>
        <v>-41</v>
      </c>
      <c r="N158" s="10"/>
      <c r="O158" s="11">
        <f>ROUND(IF(K158=0, IF(I158=0, 0, 1), I158/K158),5)</f>
        <v>0</v>
      </c>
      <c r="P158" s="10"/>
      <c r="Q158" s="9">
        <v>10000</v>
      </c>
      <c r="R158" s="10"/>
      <c r="S158" s="9">
        <v>20.5</v>
      </c>
      <c r="T158" s="10"/>
      <c r="U158" s="9">
        <f t="shared" si="62"/>
        <v>9979.5</v>
      </c>
      <c r="V158" s="10"/>
      <c r="W158" s="11">
        <f t="shared" si="63"/>
        <v>487.80488000000003</v>
      </c>
      <c r="X158" s="10"/>
      <c r="Y158" s="9">
        <f t="shared" si="64"/>
        <v>10000</v>
      </c>
      <c r="Z158" s="10"/>
      <c r="AA158" s="9">
        <f t="shared" si="65"/>
        <v>61.5</v>
      </c>
      <c r="AB158" s="10"/>
      <c r="AC158" s="9">
        <f t="shared" si="66"/>
        <v>9938.5</v>
      </c>
      <c r="AD158" s="10"/>
      <c r="AE158" s="11">
        <f t="shared" si="67"/>
        <v>162.60163</v>
      </c>
    </row>
    <row r="159" spans="1:31" hidden="1" x14ac:dyDescent="0.3">
      <c r="A159" s="1"/>
      <c r="B159" s="1"/>
      <c r="C159" s="1"/>
      <c r="D159" s="1"/>
      <c r="E159" s="1"/>
      <c r="F159" s="1" t="s">
        <v>398</v>
      </c>
      <c r="G159" s="1"/>
      <c r="H159" s="1"/>
      <c r="I159" s="9">
        <v>0</v>
      </c>
      <c r="J159" s="10"/>
      <c r="K159" s="9"/>
      <c r="L159" s="10"/>
      <c r="M159" s="9"/>
      <c r="N159" s="10"/>
      <c r="O159" s="11"/>
      <c r="P159" s="10"/>
      <c r="Q159" s="9">
        <v>0</v>
      </c>
      <c r="R159" s="10"/>
      <c r="S159" s="9">
        <v>0</v>
      </c>
      <c r="T159" s="10"/>
      <c r="U159" s="9">
        <f t="shared" si="62"/>
        <v>0</v>
      </c>
      <c r="V159" s="10"/>
      <c r="W159" s="11">
        <f t="shared" si="63"/>
        <v>0</v>
      </c>
      <c r="X159" s="10"/>
      <c r="Y159" s="9">
        <f t="shared" si="64"/>
        <v>0</v>
      </c>
      <c r="Z159" s="10"/>
      <c r="AA159" s="9">
        <f t="shared" si="65"/>
        <v>0</v>
      </c>
      <c r="AB159" s="10"/>
      <c r="AC159" s="9">
        <f t="shared" si="66"/>
        <v>0</v>
      </c>
      <c r="AD159" s="10"/>
      <c r="AE159" s="11">
        <f t="shared" si="67"/>
        <v>0</v>
      </c>
    </row>
    <row r="160" spans="1:31" hidden="1" x14ac:dyDescent="0.3">
      <c r="A160" s="1"/>
      <c r="B160" s="1"/>
      <c r="C160" s="1"/>
      <c r="D160" s="1"/>
      <c r="E160" s="1"/>
      <c r="F160" s="1" t="s">
        <v>397</v>
      </c>
      <c r="G160" s="1"/>
      <c r="H160" s="1"/>
      <c r="I160" s="9">
        <v>0</v>
      </c>
      <c r="J160" s="10"/>
      <c r="K160" s="9"/>
      <c r="L160" s="10"/>
      <c r="M160" s="9"/>
      <c r="N160" s="10"/>
      <c r="O160" s="11"/>
      <c r="P160" s="10"/>
      <c r="Q160" s="9">
        <v>0</v>
      </c>
      <c r="R160" s="10"/>
      <c r="S160" s="9">
        <v>0</v>
      </c>
      <c r="T160" s="10"/>
      <c r="U160" s="9">
        <f t="shared" si="62"/>
        <v>0</v>
      </c>
      <c r="V160" s="10"/>
      <c r="W160" s="11">
        <f t="shared" si="63"/>
        <v>0</v>
      </c>
      <c r="X160" s="10"/>
      <c r="Y160" s="9">
        <f t="shared" si="64"/>
        <v>0</v>
      </c>
      <c r="Z160" s="10"/>
      <c r="AA160" s="9">
        <f t="shared" si="65"/>
        <v>0</v>
      </c>
      <c r="AB160" s="10"/>
      <c r="AC160" s="9">
        <f t="shared" si="66"/>
        <v>0</v>
      </c>
      <c r="AD160" s="10"/>
      <c r="AE160" s="11">
        <f t="shared" si="67"/>
        <v>0</v>
      </c>
    </row>
    <row r="161" spans="1:31" hidden="1" x14ac:dyDescent="0.3">
      <c r="A161" s="1"/>
      <c r="B161" s="1"/>
      <c r="C161" s="1"/>
      <c r="D161" s="1"/>
      <c r="E161" s="1"/>
      <c r="F161" s="1" t="s">
        <v>396</v>
      </c>
      <c r="G161" s="1"/>
      <c r="H161" s="1"/>
      <c r="I161" s="9">
        <v>0</v>
      </c>
      <c r="J161" s="10"/>
      <c r="K161" s="9"/>
      <c r="L161" s="10"/>
      <c r="M161" s="9"/>
      <c r="N161" s="10"/>
      <c r="O161" s="11"/>
      <c r="P161" s="10"/>
      <c r="Q161" s="9">
        <v>0</v>
      </c>
      <c r="R161" s="10"/>
      <c r="S161" s="9">
        <v>0</v>
      </c>
      <c r="T161" s="10"/>
      <c r="U161" s="9">
        <f t="shared" si="62"/>
        <v>0</v>
      </c>
      <c r="V161" s="10"/>
      <c r="W161" s="11">
        <f t="shared" si="63"/>
        <v>0</v>
      </c>
      <c r="X161" s="10"/>
      <c r="Y161" s="9">
        <f t="shared" si="64"/>
        <v>0</v>
      </c>
      <c r="Z161" s="10"/>
      <c r="AA161" s="9">
        <f t="shared" si="65"/>
        <v>0</v>
      </c>
      <c r="AB161" s="10"/>
      <c r="AC161" s="9">
        <f t="shared" si="66"/>
        <v>0</v>
      </c>
      <c r="AD161" s="10"/>
      <c r="AE161" s="11">
        <f t="shared" si="67"/>
        <v>0</v>
      </c>
    </row>
    <row r="162" spans="1:31" hidden="1" x14ac:dyDescent="0.3">
      <c r="A162" s="1"/>
      <c r="B162" s="1"/>
      <c r="C162" s="1"/>
      <c r="D162" s="1"/>
      <c r="E162" s="1"/>
      <c r="F162" s="1" t="s">
        <v>395</v>
      </c>
      <c r="G162" s="1"/>
      <c r="H162" s="1"/>
      <c r="I162" s="9">
        <v>0</v>
      </c>
      <c r="J162" s="10"/>
      <c r="K162" s="9"/>
      <c r="L162" s="10"/>
      <c r="M162" s="9"/>
      <c r="N162" s="10"/>
      <c r="O162" s="11"/>
      <c r="P162" s="10"/>
      <c r="Q162" s="9">
        <v>0</v>
      </c>
      <c r="R162" s="10"/>
      <c r="S162" s="9">
        <v>0</v>
      </c>
      <c r="T162" s="10"/>
      <c r="U162" s="9">
        <f t="shared" si="62"/>
        <v>0</v>
      </c>
      <c r="V162" s="10"/>
      <c r="W162" s="11">
        <f t="shared" si="63"/>
        <v>0</v>
      </c>
      <c r="X162" s="10"/>
      <c r="Y162" s="9">
        <f t="shared" si="64"/>
        <v>0</v>
      </c>
      <c r="Z162" s="10"/>
      <c r="AA162" s="9">
        <f t="shared" si="65"/>
        <v>0</v>
      </c>
      <c r="AB162" s="10"/>
      <c r="AC162" s="9">
        <f t="shared" si="66"/>
        <v>0</v>
      </c>
      <c r="AD162" s="10"/>
      <c r="AE162" s="11">
        <f t="shared" si="67"/>
        <v>0</v>
      </c>
    </row>
    <row r="163" spans="1:31" ht="19.5" hidden="1" thickBot="1" x14ac:dyDescent="0.35">
      <c r="A163" s="1"/>
      <c r="B163" s="1"/>
      <c r="C163" s="1"/>
      <c r="D163" s="1"/>
      <c r="E163" s="1"/>
      <c r="F163" s="1" t="s">
        <v>394</v>
      </c>
      <c r="G163" s="1"/>
      <c r="H163" s="1"/>
      <c r="I163" s="12">
        <v>0</v>
      </c>
      <c r="J163" s="10"/>
      <c r="K163" s="12"/>
      <c r="L163" s="10"/>
      <c r="M163" s="12"/>
      <c r="N163" s="10"/>
      <c r="O163" s="13"/>
      <c r="P163" s="10"/>
      <c r="Q163" s="12">
        <v>0</v>
      </c>
      <c r="R163" s="10"/>
      <c r="S163" s="12">
        <v>0</v>
      </c>
      <c r="T163" s="10"/>
      <c r="U163" s="12">
        <f t="shared" si="62"/>
        <v>0</v>
      </c>
      <c r="V163" s="10"/>
      <c r="W163" s="13">
        <f t="shared" si="63"/>
        <v>0</v>
      </c>
      <c r="X163" s="10"/>
      <c r="Y163" s="12">
        <f t="shared" si="64"/>
        <v>0</v>
      </c>
      <c r="Z163" s="10"/>
      <c r="AA163" s="12">
        <f t="shared" si="65"/>
        <v>0</v>
      </c>
      <c r="AB163" s="10"/>
      <c r="AC163" s="12">
        <f t="shared" si="66"/>
        <v>0</v>
      </c>
      <c r="AD163" s="10"/>
      <c r="AE163" s="13">
        <f t="shared" si="67"/>
        <v>0</v>
      </c>
    </row>
    <row r="164" spans="1:31" x14ac:dyDescent="0.3">
      <c r="A164" s="1"/>
      <c r="B164" s="1"/>
      <c r="C164" s="1"/>
      <c r="D164" s="1"/>
      <c r="E164" s="1" t="s">
        <v>393</v>
      </c>
      <c r="F164" s="1"/>
      <c r="G164" s="1"/>
      <c r="H164" s="1"/>
      <c r="I164" s="9">
        <f>ROUND(SUM(I11:I13)+SUM(I119:I121)+SUM(I125:I126)+SUM(I135:I151)+SUM(I155:I163),5)</f>
        <v>168008.15</v>
      </c>
      <c r="J164" s="10"/>
      <c r="K164" s="9">
        <f>ROUND(SUM(K11:K13)+SUM(K119:K121)+SUM(K125:K126)+SUM(K135:K151)+SUM(K155:K163),5)</f>
        <v>279729.75</v>
      </c>
      <c r="L164" s="10"/>
      <c r="M164" s="9">
        <f>ROUND((I164-K164),5)</f>
        <v>-111721.60000000001</v>
      </c>
      <c r="N164" s="10"/>
      <c r="O164" s="11">
        <f>ROUND(IF(K164=0, IF(I164=0, 0, 1), I164/K164),5)</f>
        <v>0.60060999999999998</v>
      </c>
      <c r="P164" s="10"/>
      <c r="Q164" s="9">
        <f>ROUND(SUM(Q11:Q13)+SUM(Q119:Q121)+SUM(Q125:Q126)+SUM(Q135:Q151)+SUM(Q155:Q163),5)</f>
        <v>27574.71</v>
      </c>
      <c r="R164" s="10"/>
      <c r="S164" s="9">
        <f>ROUND(SUM(S11:S13)+SUM(S119:S121)+SUM(S125:S126)+SUM(S135:S151)+SUM(S155:S163),5)</f>
        <v>139865.38</v>
      </c>
      <c r="T164" s="10"/>
      <c r="U164" s="9">
        <f t="shared" si="62"/>
        <v>-112290.67</v>
      </c>
      <c r="V164" s="10"/>
      <c r="W164" s="11">
        <f t="shared" si="63"/>
        <v>0.19714999999999999</v>
      </c>
      <c r="X164" s="10"/>
      <c r="Y164" s="9">
        <f t="shared" si="64"/>
        <v>195582.86</v>
      </c>
      <c r="Z164" s="10"/>
      <c r="AA164" s="9">
        <f t="shared" si="65"/>
        <v>419595.13</v>
      </c>
      <c r="AB164" s="10"/>
      <c r="AC164" s="9">
        <f t="shared" si="66"/>
        <v>-224012.27</v>
      </c>
      <c r="AD164" s="10"/>
      <c r="AE164" s="11">
        <f t="shared" si="67"/>
        <v>0.46611999999999998</v>
      </c>
    </row>
    <row r="165" spans="1:31" hidden="1" x14ac:dyDescent="0.3">
      <c r="A165" s="1"/>
      <c r="B165" s="1"/>
      <c r="C165" s="1"/>
      <c r="D165" s="1"/>
      <c r="E165" s="1" t="s">
        <v>392</v>
      </c>
      <c r="F165" s="1"/>
      <c r="G165" s="1"/>
      <c r="H165" s="1"/>
      <c r="I165" s="9">
        <v>0</v>
      </c>
      <c r="J165" s="10"/>
      <c r="K165" s="9"/>
      <c r="L165" s="10"/>
      <c r="M165" s="9"/>
      <c r="N165" s="10"/>
      <c r="O165" s="11"/>
      <c r="P165" s="10"/>
      <c r="Q165" s="9">
        <v>0</v>
      </c>
      <c r="R165" s="10"/>
      <c r="S165" s="9">
        <v>0</v>
      </c>
      <c r="T165" s="10"/>
      <c r="U165" s="9">
        <f t="shared" si="62"/>
        <v>0</v>
      </c>
      <c r="V165" s="10"/>
      <c r="W165" s="11">
        <f t="shared" si="63"/>
        <v>0</v>
      </c>
      <c r="X165" s="10"/>
      <c r="Y165" s="9">
        <f t="shared" si="64"/>
        <v>0</v>
      </c>
      <c r="Z165" s="10"/>
      <c r="AA165" s="9">
        <f t="shared" si="65"/>
        <v>0</v>
      </c>
      <c r="AB165" s="10"/>
      <c r="AC165" s="9">
        <f t="shared" si="66"/>
        <v>0</v>
      </c>
      <c r="AD165" s="10"/>
      <c r="AE165" s="11">
        <f t="shared" si="67"/>
        <v>0</v>
      </c>
    </row>
    <row r="166" spans="1:31" hidden="1" x14ac:dyDescent="0.3">
      <c r="A166" s="1"/>
      <c r="B166" s="1"/>
      <c r="C166" s="1"/>
      <c r="D166" s="1"/>
      <c r="E166" s="1" t="s">
        <v>391</v>
      </c>
      <c r="F166" s="1"/>
      <c r="G166" s="1"/>
      <c r="H166" s="1"/>
      <c r="I166" s="9">
        <v>0</v>
      </c>
      <c r="J166" s="10"/>
      <c r="K166" s="9"/>
      <c r="L166" s="10"/>
      <c r="M166" s="9"/>
      <c r="N166" s="10"/>
      <c r="O166" s="11"/>
      <c r="P166" s="10"/>
      <c r="Q166" s="9">
        <v>0</v>
      </c>
      <c r="R166" s="10"/>
      <c r="S166" s="9">
        <v>0</v>
      </c>
      <c r="T166" s="10"/>
      <c r="U166" s="9">
        <f t="shared" si="62"/>
        <v>0</v>
      </c>
      <c r="V166" s="10"/>
      <c r="W166" s="11">
        <f t="shared" si="63"/>
        <v>0</v>
      </c>
      <c r="X166" s="10"/>
      <c r="Y166" s="9">
        <f t="shared" si="64"/>
        <v>0</v>
      </c>
      <c r="Z166" s="10"/>
      <c r="AA166" s="9">
        <f t="shared" si="65"/>
        <v>0</v>
      </c>
      <c r="AB166" s="10"/>
      <c r="AC166" s="9">
        <f t="shared" si="66"/>
        <v>0</v>
      </c>
      <c r="AD166" s="10"/>
      <c r="AE166" s="11">
        <f t="shared" si="67"/>
        <v>0</v>
      </c>
    </row>
    <row r="167" spans="1:31" hidden="1" x14ac:dyDescent="0.3">
      <c r="A167" s="1"/>
      <c r="B167" s="1"/>
      <c r="C167" s="1"/>
      <c r="D167" s="1"/>
      <c r="E167" s="1" t="s">
        <v>390</v>
      </c>
      <c r="F167" s="1"/>
      <c r="G167" s="1"/>
      <c r="H167" s="1"/>
      <c r="I167" s="9"/>
      <c r="J167" s="10"/>
      <c r="K167" s="9"/>
      <c r="L167" s="10"/>
      <c r="M167" s="9"/>
      <c r="N167" s="10"/>
      <c r="O167" s="11"/>
      <c r="P167" s="10"/>
      <c r="Q167" s="9"/>
      <c r="R167" s="10"/>
      <c r="S167" s="9"/>
      <c r="T167" s="10"/>
      <c r="U167" s="9"/>
      <c r="V167" s="10"/>
      <c r="W167" s="11"/>
      <c r="X167" s="10"/>
      <c r="Y167" s="9"/>
      <c r="Z167" s="10"/>
      <c r="AA167" s="9"/>
      <c r="AB167" s="10"/>
      <c r="AC167" s="9"/>
      <c r="AD167" s="10"/>
      <c r="AE167" s="11"/>
    </row>
    <row r="168" spans="1:31" hidden="1" x14ac:dyDescent="0.3">
      <c r="A168" s="1"/>
      <c r="B168" s="1"/>
      <c r="C168" s="1"/>
      <c r="D168" s="1"/>
      <c r="E168" s="1"/>
      <c r="F168" s="1" t="s">
        <v>389</v>
      </c>
      <c r="G168" s="1"/>
      <c r="H168" s="1"/>
      <c r="I168" s="9">
        <v>0</v>
      </c>
      <c r="J168" s="10"/>
      <c r="K168" s="9"/>
      <c r="L168" s="10"/>
      <c r="M168" s="9"/>
      <c r="N168" s="10"/>
      <c r="O168" s="11"/>
      <c r="P168" s="10"/>
      <c r="Q168" s="9">
        <v>0</v>
      </c>
      <c r="R168" s="10"/>
      <c r="S168" s="9">
        <v>0</v>
      </c>
      <c r="T168" s="10"/>
      <c r="U168" s="9">
        <f t="shared" ref="U168:U196" si="68">ROUND((Q168-S168),5)</f>
        <v>0</v>
      </c>
      <c r="V168" s="10"/>
      <c r="W168" s="11">
        <f t="shared" ref="W168:W196" si="69">ROUND(IF(S168=0, IF(Q168=0, 0, 1), Q168/S168),5)</f>
        <v>0</v>
      </c>
      <c r="X168" s="10"/>
      <c r="Y168" s="9">
        <f t="shared" ref="Y168:Y196" si="70">ROUND(I168+Q168,5)</f>
        <v>0</v>
      </c>
      <c r="Z168" s="10"/>
      <c r="AA168" s="9">
        <f t="shared" ref="AA168:AA196" si="71">ROUND(K168+S168,5)</f>
        <v>0</v>
      </c>
      <c r="AB168" s="10"/>
      <c r="AC168" s="9">
        <f t="shared" ref="AC168:AC196" si="72">ROUND((Y168-AA168),5)</f>
        <v>0</v>
      </c>
      <c r="AD168" s="10"/>
      <c r="AE168" s="11">
        <f t="shared" ref="AE168:AE196" si="73">ROUND(IF(AA168=0, IF(Y168=0, 0, 1), Y168/AA168),5)</f>
        <v>0</v>
      </c>
    </row>
    <row r="169" spans="1:31" hidden="1" x14ac:dyDescent="0.3">
      <c r="A169" s="1"/>
      <c r="B169" s="1"/>
      <c r="C169" s="1"/>
      <c r="D169" s="1"/>
      <c r="E169" s="1"/>
      <c r="F169" s="1" t="s">
        <v>388</v>
      </c>
      <c r="G169" s="1"/>
      <c r="H169" s="1"/>
      <c r="I169" s="9">
        <v>0</v>
      </c>
      <c r="J169" s="10"/>
      <c r="K169" s="9"/>
      <c r="L169" s="10"/>
      <c r="M169" s="9"/>
      <c r="N169" s="10"/>
      <c r="O169" s="11"/>
      <c r="P169" s="10"/>
      <c r="Q169" s="9">
        <v>0</v>
      </c>
      <c r="R169" s="10"/>
      <c r="S169" s="9">
        <v>0</v>
      </c>
      <c r="T169" s="10"/>
      <c r="U169" s="9">
        <f t="shared" si="68"/>
        <v>0</v>
      </c>
      <c r="V169" s="10"/>
      <c r="W169" s="11">
        <f t="shared" si="69"/>
        <v>0</v>
      </c>
      <c r="X169" s="10"/>
      <c r="Y169" s="9">
        <f t="shared" si="70"/>
        <v>0</v>
      </c>
      <c r="Z169" s="10"/>
      <c r="AA169" s="9">
        <f t="shared" si="71"/>
        <v>0</v>
      </c>
      <c r="AB169" s="10"/>
      <c r="AC169" s="9">
        <f t="shared" si="72"/>
        <v>0</v>
      </c>
      <c r="AD169" s="10"/>
      <c r="AE169" s="11">
        <f t="shared" si="73"/>
        <v>0</v>
      </c>
    </row>
    <row r="170" spans="1:31" hidden="1" x14ac:dyDescent="0.3">
      <c r="A170" s="1"/>
      <c r="B170" s="1"/>
      <c r="C170" s="1"/>
      <c r="D170" s="1"/>
      <c r="E170" s="1"/>
      <c r="F170" s="1" t="s">
        <v>387</v>
      </c>
      <c r="G170" s="1"/>
      <c r="H170" s="1"/>
      <c r="I170" s="9">
        <v>0</v>
      </c>
      <c r="J170" s="10"/>
      <c r="K170" s="9"/>
      <c r="L170" s="10"/>
      <c r="M170" s="9"/>
      <c r="N170" s="10"/>
      <c r="O170" s="11"/>
      <c r="P170" s="10"/>
      <c r="Q170" s="9">
        <v>0</v>
      </c>
      <c r="R170" s="10"/>
      <c r="S170" s="9">
        <v>0</v>
      </c>
      <c r="T170" s="10"/>
      <c r="U170" s="9">
        <f t="shared" si="68"/>
        <v>0</v>
      </c>
      <c r="V170" s="10"/>
      <c r="W170" s="11">
        <f t="shared" si="69"/>
        <v>0</v>
      </c>
      <c r="X170" s="10"/>
      <c r="Y170" s="9">
        <f t="shared" si="70"/>
        <v>0</v>
      </c>
      <c r="Z170" s="10"/>
      <c r="AA170" s="9">
        <f t="shared" si="71"/>
        <v>0</v>
      </c>
      <c r="AB170" s="10"/>
      <c r="AC170" s="9">
        <f t="shared" si="72"/>
        <v>0</v>
      </c>
      <c r="AD170" s="10"/>
      <c r="AE170" s="11">
        <f t="shared" si="73"/>
        <v>0</v>
      </c>
    </row>
    <row r="171" spans="1:31" hidden="1" x14ac:dyDescent="0.3">
      <c r="A171" s="1"/>
      <c r="B171" s="1"/>
      <c r="C171" s="1"/>
      <c r="D171" s="1"/>
      <c r="E171" s="1"/>
      <c r="F171" s="1" t="s">
        <v>386</v>
      </c>
      <c r="G171" s="1"/>
      <c r="H171" s="1"/>
      <c r="I171" s="9">
        <v>0</v>
      </c>
      <c r="J171" s="10"/>
      <c r="K171" s="9"/>
      <c r="L171" s="10"/>
      <c r="M171" s="9"/>
      <c r="N171" s="10"/>
      <c r="O171" s="11"/>
      <c r="P171" s="10"/>
      <c r="Q171" s="9">
        <v>0</v>
      </c>
      <c r="R171" s="10"/>
      <c r="S171" s="9">
        <v>0</v>
      </c>
      <c r="T171" s="10"/>
      <c r="U171" s="9">
        <f t="shared" si="68"/>
        <v>0</v>
      </c>
      <c r="V171" s="10"/>
      <c r="W171" s="11">
        <f t="shared" si="69"/>
        <v>0</v>
      </c>
      <c r="X171" s="10"/>
      <c r="Y171" s="9">
        <f t="shared" si="70"/>
        <v>0</v>
      </c>
      <c r="Z171" s="10"/>
      <c r="AA171" s="9">
        <f t="shared" si="71"/>
        <v>0</v>
      </c>
      <c r="AB171" s="10"/>
      <c r="AC171" s="9">
        <f t="shared" si="72"/>
        <v>0</v>
      </c>
      <c r="AD171" s="10"/>
      <c r="AE171" s="11">
        <f t="shared" si="73"/>
        <v>0</v>
      </c>
    </row>
    <row r="172" spans="1:31" x14ac:dyDescent="0.3">
      <c r="A172" s="1"/>
      <c r="B172" s="1"/>
      <c r="C172" s="1"/>
      <c r="D172" s="1"/>
      <c r="E172" s="1"/>
      <c r="F172" s="1" t="s">
        <v>385</v>
      </c>
      <c r="G172" s="1"/>
      <c r="H172" s="1"/>
      <c r="I172" s="9">
        <v>33040.639999999999</v>
      </c>
      <c r="J172" s="10"/>
      <c r="K172" s="9">
        <v>166</v>
      </c>
      <c r="L172" s="10"/>
      <c r="M172" s="9">
        <f>ROUND((I172-K172),5)</f>
        <v>32874.639999999999</v>
      </c>
      <c r="N172" s="10"/>
      <c r="O172" s="11">
        <f>ROUND(IF(K172=0, IF(I172=0, 0, 1), I172/K172),5)</f>
        <v>199.04</v>
      </c>
      <c r="P172" s="10"/>
      <c r="Q172" s="9">
        <v>0</v>
      </c>
      <c r="R172" s="10"/>
      <c r="S172" s="9">
        <v>83</v>
      </c>
      <c r="T172" s="10"/>
      <c r="U172" s="9">
        <f t="shared" si="68"/>
        <v>-83</v>
      </c>
      <c r="V172" s="10"/>
      <c r="W172" s="11">
        <f t="shared" si="69"/>
        <v>0</v>
      </c>
      <c r="X172" s="10"/>
      <c r="Y172" s="9">
        <f t="shared" si="70"/>
        <v>33040.639999999999</v>
      </c>
      <c r="Z172" s="10"/>
      <c r="AA172" s="9">
        <f t="shared" si="71"/>
        <v>249</v>
      </c>
      <c r="AB172" s="10"/>
      <c r="AC172" s="9">
        <f t="shared" si="72"/>
        <v>32791.64</v>
      </c>
      <c r="AD172" s="10"/>
      <c r="AE172" s="11">
        <f t="shared" si="73"/>
        <v>132.69333</v>
      </c>
    </row>
    <row r="173" spans="1:31" hidden="1" x14ac:dyDescent="0.3">
      <c r="A173" s="1"/>
      <c r="B173" s="1"/>
      <c r="C173" s="1"/>
      <c r="D173" s="1"/>
      <c r="E173" s="1"/>
      <c r="F173" s="1" t="s">
        <v>384</v>
      </c>
      <c r="G173" s="1"/>
      <c r="H173" s="1"/>
      <c r="I173" s="9">
        <v>0</v>
      </c>
      <c r="J173" s="10"/>
      <c r="K173" s="9"/>
      <c r="L173" s="10"/>
      <c r="M173" s="9"/>
      <c r="N173" s="10"/>
      <c r="O173" s="11"/>
      <c r="P173" s="10"/>
      <c r="Q173" s="9">
        <v>0</v>
      </c>
      <c r="R173" s="10"/>
      <c r="S173" s="9">
        <v>0</v>
      </c>
      <c r="T173" s="10"/>
      <c r="U173" s="9">
        <f t="shared" si="68"/>
        <v>0</v>
      </c>
      <c r="V173" s="10"/>
      <c r="W173" s="11">
        <f t="shared" si="69"/>
        <v>0</v>
      </c>
      <c r="X173" s="10"/>
      <c r="Y173" s="9">
        <f t="shared" si="70"/>
        <v>0</v>
      </c>
      <c r="Z173" s="10"/>
      <c r="AA173" s="9">
        <f t="shared" si="71"/>
        <v>0</v>
      </c>
      <c r="AB173" s="10"/>
      <c r="AC173" s="9">
        <f t="shared" si="72"/>
        <v>0</v>
      </c>
      <c r="AD173" s="10"/>
      <c r="AE173" s="11">
        <f t="shared" si="73"/>
        <v>0</v>
      </c>
    </row>
    <row r="174" spans="1:31" hidden="1" x14ac:dyDescent="0.3">
      <c r="A174" s="1"/>
      <c r="B174" s="1"/>
      <c r="C174" s="1"/>
      <c r="D174" s="1"/>
      <c r="E174" s="1"/>
      <c r="F174" s="1" t="s">
        <v>383</v>
      </c>
      <c r="G174" s="1"/>
      <c r="H174" s="1"/>
      <c r="I174" s="9">
        <v>0</v>
      </c>
      <c r="J174" s="10"/>
      <c r="K174" s="9"/>
      <c r="L174" s="10"/>
      <c r="M174" s="9"/>
      <c r="N174" s="10"/>
      <c r="O174" s="11"/>
      <c r="P174" s="10"/>
      <c r="Q174" s="9">
        <v>0</v>
      </c>
      <c r="R174" s="10"/>
      <c r="S174" s="9">
        <v>0</v>
      </c>
      <c r="T174" s="10"/>
      <c r="U174" s="9">
        <f t="shared" si="68"/>
        <v>0</v>
      </c>
      <c r="V174" s="10"/>
      <c r="W174" s="11">
        <f t="shared" si="69"/>
        <v>0</v>
      </c>
      <c r="X174" s="10"/>
      <c r="Y174" s="9">
        <f t="shared" si="70"/>
        <v>0</v>
      </c>
      <c r="Z174" s="10"/>
      <c r="AA174" s="9">
        <f t="shared" si="71"/>
        <v>0</v>
      </c>
      <c r="AB174" s="10"/>
      <c r="AC174" s="9">
        <f t="shared" si="72"/>
        <v>0</v>
      </c>
      <c r="AD174" s="10"/>
      <c r="AE174" s="11">
        <f t="shared" si="73"/>
        <v>0</v>
      </c>
    </row>
    <row r="175" spans="1:31" hidden="1" x14ac:dyDescent="0.3">
      <c r="A175" s="1"/>
      <c r="B175" s="1"/>
      <c r="C175" s="1"/>
      <c r="D175" s="1"/>
      <c r="E175" s="1"/>
      <c r="F175" s="1" t="s">
        <v>382</v>
      </c>
      <c r="G175" s="1"/>
      <c r="H175" s="1"/>
      <c r="I175" s="9">
        <v>0</v>
      </c>
      <c r="J175" s="10"/>
      <c r="K175" s="9"/>
      <c r="L175" s="10"/>
      <c r="M175" s="9"/>
      <c r="N175" s="10"/>
      <c r="O175" s="11"/>
      <c r="P175" s="10"/>
      <c r="Q175" s="9">
        <v>0</v>
      </c>
      <c r="R175" s="10"/>
      <c r="S175" s="9">
        <v>0</v>
      </c>
      <c r="T175" s="10"/>
      <c r="U175" s="9">
        <f t="shared" si="68"/>
        <v>0</v>
      </c>
      <c r="V175" s="10"/>
      <c r="W175" s="11">
        <f t="shared" si="69"/>
        <v>0</v>
      </c>
      <c r="X175" s="10"/>
      <c r="Y175" s="9">
        <f t="shared" si="70"/>
        <v>0</v>
      </c>
      <c r="Z175" s="10"/>
      <c r="AA175" s="9">
        <f t="shared" si="71"/>
        <v>0</v>
      </c>
      <c r="AB175" s="10"/>
      <c r="AC175" s="9">
        <f t="shared" si="72"/>
        <v>0</v>
      </c>
      <c r="AD175" s="10"/>
      <c r="AE175" s="11">
        <f t="shared" si="73"/>
        <v>0</v>
      </c>
    </row>
    <row r="176" spans="1:31" hidden="1" x14ac:dyDescent="0.3">
      <c r="A176" s="1"/>
      <c r="B176" s="1"/>
      <c r="C176" s="1"/>
      <c r="D176" s="1"/>
      <c r="E176" s="1"/>
      <c r="F176" s="1" t="s">
        <v>381</v>
      </c>
      <c r="G176" s="1"/>
      <c r="H176" s="1"/>
      <c r="I176" s="9">
        <v>0</v>
      </c>
      <c r="J176" s="10"/>
      <c r="K176" s="9"/>
      <c r="L176" s="10"/>
      <c r="M176" s="9"/>
      <c r="N176" s="10"/>
      <c r="O176" s="11"/>
      <c r="P176" s="10"/>
      <c r="Q176" s="9">
        <v>0</v>
      </c>
      <c r="R176" s="10"/>
      <c r="S176" s="9">
        <v>0</v>
      </c>
      <c r="T176" s="10"/>
      <c r="U176" s="9">
        <f t="shared" si="68"/>
        <v>0</v>
      </c>
      <c r="V176" s="10"/>
      <c r="W176" s="11">
        <f t="shared" si="69"/>
        <v>0</v>
      </c>
      <c r="X176" s="10"/>
      <c r="Y176" s="9">
        <f t="shared" si="70"/>
        <v>0</v>
      </c>
      <c r="Z176" s="10"/>
      <c r="AA176" s="9">
        <f t="shared" si="71"/>
        <v>0</v>
      </c>
      <c r="AB176" s="10"/>
      <c r="AC176" s="9">
        <f t="shared" si="72"/>
        <v>0</v>
      </c>
      <c r="AD176" s="10"/>
      <c r="AE176" s="11">
        <f t="shared" si="73"/>
        <v>0</v>
      </c>
    </row>
    <row r="177" spans="1:31" hidden="1" x14ac:dyDescent="0.3">
      <c r="A177" s="1"/>
      <c r="B177" s="1"/>
      <c r="C177" s="1"/>
      <c r="D177" s="1"/>
      <c r="E177" s="1"/>
      <c r="F177" s="1" t="s">
        <v>380</v>
      </c>
      <c r="G177" s="1"/>
      <c r="H177" s="1"/>
      <c r="I177" s="9">
        <v>0</v>
      </c>
      <c r="J177" s="10"/>
      <c r="K177" s="9"/>
      <c r="L177" s="10"/>
      <c r="M177" s="9"/>
      <c r="N177" s="10"/>
      <c r="O177" s="11"/>
      <c r="P177" s="10"/>
      <c r="Q177" s="9">
        <v>0</v>
      </c>
      <c r="R177" s="10"/>
      <c r="S177" s="9">
        <v>0</v>
      </c>
      <c r="T177" s="10"/>
      <c r="U177" s="9">
        <f t="shared" si="68"/>
        <v>0</v>
      </c>
      <c r="V177" s="10"/>
      <c r="W177" s="11">
        <f t="shared" si="69"/>
        <v>0</v>
      </c>
      <c r="X177" s="10"/>
      <c r="Y177" s="9">
        <f t="shared" si="70"/>
        <v>0</v>
      </c>
      <c r="Z177" s="10"/>
      <c r="AA177" s="9">
        <f t="shared" si="71"/>
        <v>0</v>
      </c>
      <c r="AB177" s="10"/>
      <c r="AC177" s="9">
        <f t="shared" si="72"/>
        <v>0</v>
      </c>
      <c r="AD177" s="10"/>
      <c r="AE177" s="11">
        <f t="shared" si="73"/>
        <v>0</v>
      </c>
    </row>
    <row r="178" spans="1:31" hidden="1" x14ac:dyDescent="0.3">
      <c r="A178" s="1"/>
      <c r="B178" s="1"/>
      <c r="C178" s="1"/>
      <c r="D178" s="1"/>
      <c r="E178" s="1"/>
      <c r="F178" s="1" t="s">
        <v>379</v>
      </c>
      <c r="G178" s="1"/>
      <c r="H178" s="1"/>
      <c r="I178" s="9">
        <v>0</v>
      </c>
      <c r="J178" s="10"/>
      <c r="K178" s="9"/>
      <c r="L178" s="10"/>
      <c r="M178" s="9"/>
      <c r="N178" s="10"/>
      <c r="O178" s="11"/>
      <c r="P178" s="10"/>
      <c r="Q178" s="9">
        <v>0</v>
      </c>
      <c r="R178" s="10"/>
      <c r="S178" s="9">
        <v>0</v>
      </c>
      <c r="T178" s="10"/>
      <c r="U178" s="9">
        <f t="shared" si="68"/>
        <v>0</v>
      </c>
      <c r="V178" s="10"/>
      <c r="W178" s="11">
        <f t="shared" si="69"/>
        <v>0</v>
      </c>
      <c r="X178" s="10"/>
      <c r="Y178" s="9">
        <f t="shared" si="70"/>
        <v>0</v>
      </c>
      <c r="Z178" s="10"/>
      <c r="AA178" s="9">
        <f t="shared" si="71"/>
        <v>0</v>
      </c>
      <c r="AB178" s="10"/>
      <c r="AC178" s="9">
        <f t="shared" si="72"/>
        <v>0</v>
      </c>
      <c r="AD178" s="10"/>
      <c r="AE178" s="11">
        <f t="shared" si="73"/>
        <v>0</v>
      </c>
    </row>
    <row r="179" spans="1:31" hidden="1" x14ac:dyDescent="0.3">
      <c r="A179" s="1"/>
      <c r="B179" s="1"/>
      <c r="C179" s="1"/>
      <c r="D179" s="1"/>
      <c r="E179" s="1"/>
      <c r="F179" s="1" t="s">
        <v>378</v>
      </c>
      <c r="G179" s="1"/>
      <c r="H179" s="1"/>
      <c r="I179" s="9">
        <v>0</v>
      </c>
      <c r="J179" s="10"/>
      <c r="K179" s="9"/>
      <c r="L179" s="10"/>
      <c r="M179" s="9"/>
      <c r="N179" s="10"/>
      <c r="O179" s="11"/>
      <c r="P179" s="10"/>
      <c r="Q179" s="9">
        <v>0</v>
      </c>
      <c r="R179" s="10"/>
      <c r="S179" s="9">
        <v>0</v>
      </c>
      <c r="T179" s="10"/>
      <c r="U179" s="9">
        <f t="shared" si="68"/>
        <v>0</v>
      </c>
      <c r="V179" s="10"/>
      <c r="W179" s="11">
        <f t="shared" si="69"/>
        <v>0</v>
      </c>
      <c r="X179" s="10"/>
      <c r="Y179" s="9">
        <f t="shared" si="70"/>
        <v>0</v>
      </c>
      <c r="Z179" s="10"/>
      <c r="AA179" s="9">
        <f t="shared" si="71"/>
        <v>0</v>
      </c>
      <c r="AB179" s="10"/>
      <c r="AC179" s="9">
        <f t="shared" si="72"/>
        <v>0</v>
      </c>
      <c r="AD179" s="10"/>
      <c r="AE179" s="11">
        <f t="shared" si="73"/>
        <v>0</v>
      </c>
    </row>
    <row r="180" spans="1:31" x14ac:dyDescent="0.3">
      <c r="A180" s="1"/>
      <c r="B180" s="1"/>
      <c r="C180" s="1"/>
      <c r="D180" s="1"/>
      <c r="E180" s="1"/>
      <c r="F180" s="1" t="s">
        <v>377</v>
      </c>
      <c r="G180" s="1"/>
      <c r="H180" s="1"/>
      <c r="I180" s="9">
        <v>7.43</v>
      </c>
      <c r="J180" s="10"/>
      <c r="K180" s="9">
        <v>0</v>
      </c>
      <c r="L180" s="10"/>
      <c r="M180" s="9">
        <f>ROUND((I180-K180),5)</f>
        <v>7.43</v>
      </c>
      <c r="N180" s="10"/>
      <c r="O180" s="11">
        <f>ROUND(IF(K180=0, IF(I180=0, 0, 1), I180/K180),5)</f>
        <v>1</v>
      </c>
      <c r="P180" s="10"/>
      <c r="Q180" s="9">
        <v>0</v>
      </c>
      <c r="R180" s="10"/>
      <c r="S180" s="9">
        <v>0</v>
      </c>
      <c r="T180" s="10"/>
      <c r="U180" s="9">
        <f t="shared" si="68"/>
        <v>0</v>
      </c>
      <c r="V180" s="10"/>
      <c r="W180" s="11">
        <f t="shared" si="69"/>
        <v>0</v>
      </c>
      <c r="X180" s="10"/>
      <c r="Y180" s="9">
        <f t="shared" si="70"/>
        <v>7.43</v>
      </c>
      <c r="Z180" s="10"/>
      <c r="AA180" s="9">
        <f t="shared" si="71"/>
        <v>0</v>
      </c>
      <c r="AB180" s="10"/>
      <c r="AC180" s="9">
        <f t="shared" si="72"/>
        <v>7.43</v>
      </c>
      <c r="AD180" s="10"/>
      <c r="AE180" s="11">
        <f t="shared" si="73"/>
        <v>1</v>
      </c>
    </row>
    <row r="181" spans="1:31" x14ac:dyDescent="0.3">
      <c r="A181" s="1"/>
      <c r="B181" s="1"/>
      <c r="C181" s="1"/>
      <c r="D181" s="1"/>
      <c r="E181" s="1"/>
      <c r="F181" s="1" t="s">
        <v>376</v>
      </c>
      <c r="G181" s="1"/>
      <c r="H181" s="1"/>
      <c r="I181" s="9">
        <v>0.42</v>
      </c>
      <c r="J181" s="10"/>
      <c r="K181" s="9">
        <v>0</v>
      </c>
      <c r="L181" s="10"/>
      <c r="M181" s="9">
        <f>ROUND((I181-K181),5)</f>
        <v>0.42</v>
      </c>
      <c r="N181" s="10"/>
      <c r="O181" s="11">
        <f>ROUND(IF(K181=0, IF(I181=0, 0, 1), I181/K181),5)</f>
        <v>1</v>
      </c>
      <c r="P181" s="10"/>
      <c r="Q181" s="9">
        <v>0</v>
      </c>
      <c r="R181" s="10"/>
      <c r="S181" s="9">
        <v>0</v>
      </c>
      <c r="T181" s="10"/>
      <c r="U181" s="9">
        <f t="shared" si="68"/>
        <v>0</v>
      </c>
      <c r="V181" s="10"/>
      <c r="W181" s="11">
        <f t="shared" si="69"/>
        <v>0</v>
      </c>
      <c r="X181" s="10"/>
      <c r="Y181" s="9">
        <f t="shared" si="70"/>
        <v>0.42</v>
      </c>
      <c r="Z181" s="10"/>
      <c r="AA181" s="9">
        <f t="shared" si="71"/>
        <v>0</v>
      </c>
      <c r="AB181" s="10"/>
      <c r="AC181" s="9">
        <f t="shared" si="72"/>
        <v>0.42</v>
      </c>
      <c r="AD181" s="10"/>
      <c r="AE181" s="11">
        <f t="shared" si="73"/>
        <v>1</v>
      </c>
    </row>
    <row r="182" spans="1:31" hidden="1" x14ac:dyDescent="0.3">
      <c r="A182" s="1"/>
      <c r="B182" s="1"/>
      <c r="C182" s="1"/>
      <c r="D182" s="1"/>
      <c r="E182" s="1"/>
      <c r="F182" s="1" t="s">
        <v>375</v>
      </c>
      <c r="G182" s="1"/>
      <c r="H182" s="1"/>
      <c r="I182" s="9">
        <v>0</v>
      </c>
      <c r="J182" s="10"/>
      <c r="K182" s="9"/>
      <c r="L182" s="10"/>
      <c r="M182" s="9"/>
      <c r="N182" s="10"/>
      <c r="O182" s="11"/>
      <c r="P182" s="10"/>
      <c r="Q182" s="9">
        <v>0</v>
      </c>
      <c r="R182" s="10"/>
      <c r="S182" s="9">
        <v>0</v>
      </c>
      <c r="T182" s="10"/>
      <c r="U182" s="9">
        <f t="shared" si="68"/>
        <v>0</v>
      </c>
      <c r="V182" s="10"/>
      <c r="W182" s="11">
        <f t="shared" si="69"/>
        <v>0</v>
      </c>
      <c r="X182" s="10"/>
      <c r="Y182" s="9">
        <f t="shared" si="70"/>
        <v>0</v>
      </c>
      <c r="Z182" s="10"/>
      <c r="AA182" s="9">
        <f t="shared" si="71"/>
        <v>0</v>
      </c>
      <c r="AB182" s="10"/>
      <c r="AC182" s="9">
        <f t="shared" si="72"/>
        <v>0</v>
      </c>
      <c r="AD182" s="10"/>
      <c r="AE182" s="11">
        <f t="shared" si="73"/>
        <v>0</v>
      </c>
    </row>
    <row r="183" spans="1:31" hidden="1" x14ac:dyDescent="0.3">
      <c r="A183" s="1"/>
      <c r="B183" s="1"/>
      <c r="C183" s="1"/>
      <c r="D183" s="1"/>
      <c r="E183" s="1"/>
      <c r="F183" s="1" t="s">
        <v>374</v>
      </c>
      <c r="G183" s="1"/>
      <c r="H183" s="1"/>
      <c r="I183" s="9">
        <v>0</v>
      </c>
      <c r="J183" s="10"/>
      <c r="K183" s="9"/>
      <c r="L183" s="10"/>
      <c r="M183" s="9"/>
      <c r="N183" s="10"/>
      <c r="O183" s="11"/>
      <c r="P183" s="10"/>
      <c r="Q183" s="9">
        <v>0</v>
      </c>
      <c r="R183" s="10"/>
      <c r="S183" s="9">
        <v>0</v>
      </c>
      <c r="T183" s="10"/>
      <c r="U183" s="9">
        <f t="shared" si="68"/>
        <v>0</v>
      </c>
      <c r="V183" s="10"/>
      <c r="W183" s="11">
        <f t="shared" si="69"/>
        <v>0</v>
      </c>
      <c r="X183" s="10"/>
      <c r="Y183" s="9">
        <f t="shared" si="70"/>
        <v>0</v>
      </c>
      <c r="Z183" s="10"/>
      <c r="AA183" s="9">
        <f t="shared" si="71"/>
        <v>0</v>
      </c>
      <c r="AB183" s="10"/>
      <c r="AC183" s="9">
        <f t="shared" si="72"/>
        <v>0</v>
      </c>
      <c r="AD183" s="10"/>
      <c r="AE183" s="11">
        <f t="shared" si="73"/>
        <v>0</v>
      </c>
    </row>
    <row r="184" spans="1:31" hidden="1" x14ac:dyDescent="0.3">
      <c r="A184" s="1"/>
      <c r="B184" s="1"/>
      <c r="C184" s="1"/>
      <c r="D184" s="1"/>
      <c r="E184" s="1"/>
      <c r="F184" s="1" t="s">
        <v>373</v>
      </c>
      <c r="G184" s="1"/>
      <c r="H184" s="1"/>
      <c r="I184" s="9">
        <v>0</v>
      </c>
      <c r="J184" s="10"/>
      <c r="K184" s="9"/>
      <c r="L184" s="10"/>
      <c r="M184" s="9"/>
      <c r="N184" s="10"/>
      <c r="O184" s="11"/>
      <c r="P184" s="10"/>
      <c r="Q184" s="9">
        <v>0</v>
      </c>
      <c r="R184" s="10"/>
      <c r="S184" s="9">
        <v>0</v>
      </c>
      <c r="T184" s="10"/>
      <c r="U184" s="9">
        <f t="shared" si="68"/>
        <v>0</v>
      </c>
      <c r="V184" s="10"/>
      <c r="W184" s="11">
        <f t="shared" si="69"/>
        <v>0</v>
      </c>
      <c r="X184" s="10"/>
      <c r="Y184" s="9">
        <f t="shared" si="70"/>
        <v>0</v>
      </c>
      <c r="Z184" s="10"/>
      <c r="AA184" s="9">
        <f t="shared" si="71"/>
        <v>0</v>
      </c>
      <c r="AB184" s="10"/>
      <c r="AC184" s="9">
        <f t="shared" si="72"/>
        <v>0</v>
      </c>
      <c r="AD184" s="10"/>
      <c r="AE184" s="11">
        <f t="shared" si="73"/>
        <v>0</v>
      </c>
    </row>
    <row r="185" spans="1:31" hidden="1" x14ac:dyDescent="0.3">
      <c r="A185" s="1"/>
      <c r="B185" s="1"/>
      <c r="C185" s="1"/>
      <c r="D185" s="1"/>
      <c r="E185" s="1"/>
      <c r="F185" s="1" t="s">
        <v>372</v>
      </c>
      <c r="G185" s="1"/>
      <c r="H185" s="1"/>
      <c r="I185" s="9">
        <v>0</v>
      </c>
      <c r="J185" s="10"/>
      <c r="K185" s="9"/>
      <c r="L185" s="10"/>
      <c r="M185" s="9"/>
      <c r="N185" s="10"/>
      <c r="O185" s="11"/>
      <c r="P185" s="10"/>
      <c r="Q185" s="9">
        <v>0</v>
      </c>
      <c r="R185" s="10"/>
      <c r="S185" s="9">
        <v>0</v>
      </c>
      <c r="T185" s="10"/>
      <c r="U185" s="9">
        <f t="shared" si="68"/>
        <v>0</v>
      </c>
      <c r="V185" s="10"/>
      <c r="W185" s="11">
        <f t="shared" si="69"/>
        <v>0</v>
      </c>
      <c r="X185" s="10"/>
      <c r="Y185" s="9">
        <f t="shared" si="70"/>
        <v>0</v>
      </c>
      <c r="Z185" s="10"/>
      <c r="AA185" s="9">
        <f t="shared" si="71"/>
        <v>0</v>
      </c>
      <c r="AB185" s="10"/>
      <c r="AC185" s="9">
        <f t="shared" si="72"/>
        <v>0</v>
      </c>
      <c r="AD185" s="10"/>
      <c r="AE185" s="11">
        <f t="shared" si="73"/>
        <v>0</v>
      </c>
    </row>
    <row r="186" spans="1:31" hidden="1" x14ac:dyDescent="0.3">
      <c r="A186" s="1"/>
      <c r="B186" s="1"/>
      <c r="C186" s="1"/>
      <c r="D186" s="1"/>
      <c r="E186" s="1"/>
      <c r="F186" s="1" t="s">
        <v>371</v>
      </c>
      <c r="G186" s="1"/>
      <c r="H186" s="1"/>
      <c r="I186" s="9">
        <v>0</v>
      </c>
      <c r="J186" s="10"/>
      <c r="K186" s="9"/>
      <c r="L186" s="10"/>
      <c r="M186" s="9"/>
      <c r="N186" s="10"/>
      <c r="O186" s="11"/>
      <c r="P186" s="10"/>
      <c r="Q186" s="9">
        <v>0</v>
      </c>
      <c r="R186" s="10"/>
      <c r="S186" s="9">
        <v>0</v>
      </c>
      <c r="T186" s="10"/>
      <c r="U186" s="9">
        <f t="shared" si="68"/>
        <v>0</v>
      </c>
      <c r="V186" s="10"/>
      <c r="W186" s="11">
        <f t="shared" si="69"/>
        <v>0</v>
      </c>
      <c r="X186" s="10"/>
      <c r="Y186" s="9">
        <f t="shared" si="70"/>
        <v>0</v>
      </c>
      <c r="Z186" s="10"/>
      <c r="AA186" s="9">
        <f t="shared" si="71"/>
        <v>0</v>
      </c>
      <c r="AB186" s="10"/>
      <c r="AC186" s="9">
        <f t="shared" si="72"/>
        <v>0</v>
      </c>
      <c r="AD186" s="10"/>
      <c r="AE186" s="11">
        <f t="shared" si="73"/>
        <v>0</v>
      </c>
    </row>
    <row r="187" spans="1:31" hidden="1" x14ac:dyDescent="0.3">
      <c r="A187" s="1"/>
      <c r="B187" s="1"/>
      <c r="C187" s="1"/>
      <c r="D187" s="1"/>
      <c r="E187" s="1"/>
      <c r="F187" s="1" t="s">
        <v>370</v>
      </c>
      <c r="G187" s="1"/>
      <c r="H187" s="1"/>
      <c r="I187" s="9">
        <v>0</v>
      </c>
      <c r="J187" s="10"/>
      <c r="K187" s="9"/>
      <c r="L187" s="10"/>
      <c r="M187" s="9"/>
      <c r="N187" s="10"/>
      <c r="O187" s="11"/>
      <c r="P187" s="10"/>
      <c r="Q187" s="9">
        <v>0</v>
      </c>
      <c r="R187" s="10"/>
      <c r="S187" s="9">
        <v>0</v>
      </c>
      <c r="T187" s="10"/>
      <c r="U187" s="9">
        <f t="shared" si="68"/>
        <v>0</v>
      </c>
      <c r="V187" s="10"/>
      <c r="W187" s="11">
        <f t="shared" si="69"/>
        <v>0</v>
      </c>
      <c r="X187" s="10"/>
      <c r="Y187" s="9">
        <f t="shared" si="70"/>
        <v>0</v>
      </c>
      <c r="Z187" s="10"/>
      <c r="AA187" s="9">
        <f t="shared" si="71"/>
        <v>0</v>
      </c>
      <c r="AB187" s="10"/>
      <c r="AC187" s="9">
        <f t="shared" si="72"/>
        <v>0</v>
      </c>
      <c r="AD187" s="10"/>
      <c r="AE187" s="11">
        <f t="shared" si="73"/>
        <v>0</v>
      </c>
    </row>
    <row r="188" spans="1:31" hidden="1" x14ac:dyDescent="0.3">
      <c r="A188" s="1"/>
      <c r="B188" s="1"/>
      <c r="C188" s="1"/>
      <c r="D188" s="1"/>
      <c r="E188" s="1"/>
      <c r="F188" s="1" t="s">
        <v>369</v>
      </c>
      <c r="G188" s="1"/>
      <c r="H188" s="1"/>
      <c r="I188" s="9">
        <v>0</v>
      </c>
      <c r="J188" s="10"/>
      <c r="K188" s="9"/>
      <c r="L188" s="10"/>
      <c r="M188" s="9"/>
      <c r="N188" s="10"/>
      <c r="O188" s="11"/>
      <c r="P188" s="10"/>
      <c r="Q188" s="9">
        <v>0</v>
      </c>
      <c r="R188" s="10"/>
      <c r="S188" s="9">
        <v>0</v>
      </c>
      <c r="T188" s="10"/>
      <c r="U188" s="9">
        <f t="shared" si="68"/>
        <v>0</v>
      </c>
      <c r="V188" s="10"/>
      <c r="W188" s="11">
        <f t="shared" si="69"/>
        <v>0</v>
      </c>
      <c r="X188" s="10"/>
      <c r="Y188" s="9">
        <f t="shared" si="70"/>
        <v>0</v>
      </c>
      <c r="Z188" s="10"/>
      <c r="AA188" s="9">
        <f t="shared" si="71"/>
        <v>0</v>
      </c>
      <c r="AB188" s="10"/>
      <c r="AC188" s="9">
        <f t="shared" si="72"/>
        <v>0</v>
      </c>
      <c r="AD188" s="10"/>
      <c r="AE188" s="11">
        <f t="shared" si="73"/>
        <v>0</v>
      </c>
    </row>
    <row r="189" spans="1:31" hidden="1" x14ac:dyDescent="0.3">
      <c r="A189" s="1"/>
      <c r="B189" s="1"/>
      <c r="C189" s="1"/>
      <c r="D189" s="1"/>
      <c r="E189" s="1"/>
      <c r="F189" s="1" t="s">
        <v>368</v>
      </c>
      <c r="G189" s="1"/>
      <c r="H189" s="1"/>
      <c r="I189" s="9">
        <v>0</v>
      </c>
      <c r="J189" s="10"/>
      <c r="K189" s="9"/>
      <c r="L189" s="10"/>
      <c r="M189" s="9"/>
      <c r="N189" s="10"/>
      <c r="O189" s="11"/>
      <c r="P189" s="10"/>
      <c r="Q189" s="9">
        <v>0</v>
      </c>
      <c r="R189" s="10"/>
      <c r="S189" s="9">
        <v>0</v>
      </c>
      <c r="T189" s="10"/>
      <c r="U189" s="9">
        <f t="shared" si="68"/>
        <v>0</v>
      </c>
      <c r="V189" s="10"/>
      <c r="W189" s="11">
        <f t="shared" si="69"/>
        <v>0</v>
      </c>
      <c r="X189" s="10"/>
      <c r="Y189" s="9">
        <f t="shared" si="70"/>
        <v>0</v>
      </c>
      <c r="Z189" s="10"/>
      <c r="AA189" s="9">
        <f t="shared" si="71"/>
        <v>0</v>
      </c>
      <c r="AB189" s="10"/>
      <c r="AC189" s="9">
        <f t="shared" si="72"/>
        <v>0</v>
      </c>
      <c r="AD189" s="10"/>
      <c r="AE189" s="11">
        <f t="shared" si="73"/>
        <v>0</v>
      </c>
    </row>
    <row r="190" spans="1:31" hidden="1" x14ac:dyDescent="0.3">
      <c r="A190" s="1"/>
      <c r="B190" s="1"/>
      <c r="C190" s="1"/>
      <c r="D190" s="1"/>
      <c r="E190" s="1"/>
      <c r="F190" s="1" t="s">
        <v>367</v>
      </c>
      <c r="G190" s="1"/>
      <c r="H190" s="1"/>
      <c r="I190" s="9">
        <v>0</v>
      </c>
      <c r="J190" s="10"/>
      <c r="K190" s="9"/>
      <c r="L190" s="10"/>
      <c r="M190" s="9"/>
      <c r="N190" s="10"/>
      <c r="O190" s="11"/>
      <c r="P190" s="10"/>
      <c r="Q190" s="9">
        <v>0</v>
      </c>
      <c r="R190" s="10"/>
      <c r="S190" s="9">
        <v>0</v>
      </c>
      <c r="T190" s="10"/>
      <c r="U190" s="9">
        <f t="shared" si="68"/>
        <v>0</v>
      </c>
      <c r="V190" s="10"/>
      <c r="W190" s="11">
        <f t="shared" si="69"/>
        <v>0</v>
      </c>
      <c r="X190" s="10"/>
      <c r="Y190" s="9">
        <f t="shared" si="70"/>
        <v>0</v>
      </c>
      <c r="Z190" s="10"/>
      <c r="AA190" s="9">
        <f t="shared" si="71"/>
        <v>0</v>
      </c>
      <c r="AB190" s="10"/>
      <c r="AC190" s="9">
        <f t="shared" si="72"/>
        <v>0</v>
      </c>
      <c r="AD190" s="10"/>
      <c r="AE190" s="11">
        <f t="shared" si="73"/>
        <v>0</v>
      </c>
    </row>
    <row r="191" spans="1:31" hidden="1" x14ac:dyDescent="0.3">
      <c r="A191" s="1"/>
      <c r="B191" s="1"/>
      <c r="C191" s="1"/>
      <c r="D191" s="1"/>
      <c r="E191" s="1"/>
      <c r="F191" s="1" t="s">
        <v>366</v>
      </c>
      <c r="G191" s="1"/>
      <c r="H191" s="1"/>
      <c r="I191" s="9">
        <v>0</v>
      </c>
      <c r="J191" s="10"/>
      <c r="K191" s="9"/>
      <c r="L191" s="10"/>
      <c r="M191" s="9"/>
      <c r="N191" s="10"/>
      <c r="O191" s="11"/>
      <c r="P191" s="10"/>
      <c r="Q191" s="9">
        <v>0</v>
      </c>
      <c r="R191" s="10"/>
      <c r="S191" s="9">
        <v>0</v>
      </c>
      <c r="T191" s="10"/>
      <c r="U191" s="9">
        <f t="shared" si="68"/>
        <v>0</v>
      </c>
      <c r="V191" s="10"/>
      <c r="W191" s="11">
        <f t="shared" si="69"/>
        <v>0</v>
      </c>
      <c r="X191" s="10"/>
      <c r="Y191" s="9">
        <f t="shared" si="70"/>
        <v>0</v>
      </c>
      <c r="Z191" s="10"/>
      <c r="AA191" s="9">
        <f t="shared" si="71"/>
        <v>0</v>
      </c>
      <c r="AB191" s="10"/>
      <c r="AC191" s="9">
        <f t="shared" si="72"/>
        <v>0</v>
      </c>
      <c r="AD191" s="10"/>
      <c r="AE191" s="11">
        <f t="shared" si="73"/>
        <v>0</v>
      </c>
    </row>
    <row r="192" spans="1:31" hidden="1" x14ac:dyDescent="0.3">
      <c r="A192" s="1"/>
      <c r="B192" s="1"/>
      <c r="C192" s="1"/>
      <c r="D192" s="1"/>
      <c r="E192" s="1"/>
      <c r="F192" s="1" t="s">
        <v>365</v>
      </c>
      <c r="G192" s="1"/>
      <c r="H192" s="1"/>
      <c r="I192" s="9">
        <v>0</v>
      </c>
      <c r="J192" s="10"/>
      <c r="K192" s="9"/>
      <c r="L192" s="10"/>
      <c r="M192" s="9"/>
      <c r="N192" s="10"/>
      <c r="O192" s="11"/>
      <c r="P192" s="10"/>
      <c r="Q192" s="9">
        <v>0</v>
      </c>
      <c r="R192" s="10"/>
      <c r="S192" s="9">
        <v>0</v>
      </c>
      <c r="T192" s="10"/>
      <c r="U192" s="9">
        <f t="shared" si="68"/>
        <v>0</v>
      </c>
      <c r="V192" s="10"/>
      <c r="W192" s="11">
        <f t="shared" si="69"/>
        <v>0</v>
      </c>
      <c r="X192" s="10"/>
      <c r="Y192" s="9">
        <f t="shared" si="70"/>
        <v>0</v>
      </c>
      <c r="Z192" s="10"/>
      <c r="AA192" s="9">
        <f t="shared" si="71"/>
        <v>0</v>
      </c>
      <c r="AB192" s="10"/>
      <c r="AC192" s="9">
        <f t="shared" si="72"/>
        <v>0</v>
      </c>
      <c r="AD192" s="10"/>
      <c r="AE192" s="11">
        <f t="shared" si="73"/>
        <v>0</v>
      </c>
    </row>
    <row r="193" spans="1:31" hidden="1" x14ac:dyDescent="0.3">
      <c r="A193" s="1"/>
      <c r="B193" s="1"/>
      <c r="C193" s="1"/>
      <c r="D193" s="1"/>
      <c r="E193" s="1"/>
      <c r="F193" s="1" t="s">
        <v>364</v>
      </c>
      <c r="G193" s="1"/>
      <c r="H193" s="1"/>
      <c r="I193" s="9">
        <v>0</v>
      </c>
      <c r="J193" s="10"/>
      <c r="K193" s="9"/>
      <c r="L193" s="10"/>
      <c r="M193" s="9"/>
      <c r="N193" s="10"/>
      <c r="O193" s="11"/>
      <c r="P193" s="10"/>
      <c r="Q193" s="9">
        <v>0</v>
      </c>
      <c r="R193" s="10"/>
      <c r="S193" s="9">
        <v>0</v>
      </c>
      <c r="T193" s="10"/>
      <c r="U193" s="9">
        <f t="shared" si="68"/>
        <v>0</v>
      </c>
      <c r="V193" s="10"/>
      <c r="W193" s="11">
        <f t="shared" si="69"/>
        <v>0</v>
      </c>
      <c r="X193" s="10"/>
      <c r="Y193" s="9">
        <f t="shared" si="70"/>
        <v>0</v>
      </c>
      <c r="Z193" s="10"/>
      <c r="AA193" s="9">
        <f t="shared" si="71"/>
        <v>0</v>
      </c>
      <c r="AB193" s="10"/>
      <c r="AC193" s="9">
        <f t="shared" si="72"/>
        <v>0</v>
      </c>
      <c r="AD193" s="10"/>
      <c r="AE193" s="11">
        <f t="shared" si="73"/>
        <v>0</v>
      </c>
    </row>
    <row r="194" spans="1:31" hidden="1" x14ac:dyDescent="0.3">
      <c r="A194" s="1"/>
      <c r="B194" s="1"/>
      <c r="C194" s="1"/>
      <c r="D194" s="1"/>
      <c r="E194" s="1"/>
      <c r="F194" s="1" t="s">
        <v>363</v>
      </c>
      <c r="G194" s="1"/>
      <c r="H194" s="1"/>
      <c r="I194" s="9">
        <v>0</v>
      </c>
      <c r="J194" s="10"/>
      <c r="K194" s="9"/>
      <c r="L194" s="10"/>
      <c r="M194" s="9"/>
      <c r="N194" s="10"/>
      <c r="O194" s="11"/>
      <c r="P194" s="10"/>
      <c r="Q194" s="9">
        <v>0</v>
      </c>
      <c r="R194" s="10"/>
      <c r="S194" s="9">
        <v>0</v>
      </c>
      <c r="T194" s="10"/>
      <c r="U194" s="9">
        <f t="shared" si="68"/>
        <v>0</v>
      </c>
      <c r="V194" s="10"/>
      <c r="W194" s="11">
        <f t="shared" si="69"/>
        <v>0</v>
      </c>
      <c r="X194" s="10"/>
      <c r="Y194" s="9">
        <f t="shared" si="70"/>
        <v>0</v>
      </c>
      <c r="Z194" s="10"/>
      <c r="AA194" s="9">
        <f t="shared" si="71"/>
        <v>0</v>
      </c>
      <c r="AB194" s="10"/>
      <c r="AC194" s="9">
        <f t="shared" si="72"/>
        <v>0</v>
      </c>
      <c r="AD194" s="10"/>
      <c r="AE194" s="11">
        <f t="shared" si="73"/>
        <v>0</v>
      </c>
    </row>
    <row r="195" spans="1:31" ht="19.5" hidden="1" thickBot="1" x14ac:dyDescent="0.35">
      <c r="A195" s="1"/>
      <c r="B195" s="1"/>
      <c r="C195" s="1"/>
      <c r="D195" s="1"/>
      <c r="E195" s="1"/>
      <c r="F195" s="1" t="s">
        <v>362</v>
      </c>
      <c r="G195" s="1"/>
      <c r="H195" s="1"/>
      <c r="I195" s="12">
        <v>0</v>
      </c>
      <c r="J195" s="10"/>
      <c r="K195" s="12"/>
      <c r="L195" s="10"/>
      <c r="M195" s="12"/>
      <c r="N195" s="10"/>
      <c r="O195" s="13"/>
      <c r="P195" s="10"/>
      <c r="Q195" s="12">
        <v>0</v>
      </c>
      <c r="R195" s="10"/>
      <c r="S195" s="12">
        <v>0</v>
      </c>
      <c r="T195" s="10"/>
      <c r="U195" s="12">
        <f t="shared" si="68"/>
        <v>0</v>
      </c>
      <c r="V195" s="10"/>
      <c r="W195" s="13">
        <f t="shared" si="69"/>
        <v>0</v>
      </c>
      <c r="X195" s="10"/>
      <c r="Y195" s="12">
        <f t="shared" si="70"/>
        <v>0</v>
      </c>
      <c r="Z195" s="10"/>
      <c r="AA195" s="12">
        <f t="shared" si="71"/>
        <v>0</v>
      </c>
      <c r="AB195" s="10"/>
      <c r="AC195" s="12">
        <f t="shared" si="72"/>
        <v>0</v>
      </c>
      <c r="AD195" s="10"/>
      <c r="AE195" s="13">
        <f t="shared" si="73"/>
        <v>0</v>
      </c>
    </row>
    <row r="196" spans="1:31" x14ac:dyDescent="0.3">
      <c r="A196" s="1"/>
      <c r="B196" s="1"/>
      <c r="C196" s="1"/>
      <c r="D196" s="1"/>
      <c r="E196" s="1" t="s">
        <v>361</v>
      </c>
      <c r="F196" s="1"/>
      <c r="G196" s="1"/>
      <c r="H196" s="1"/>
      <c r="I196" s="9">
        <f>ROUND(SUM(I167:I195),5)</f>
        <v>33048.49</v>
      </c>
      <c r="J196" s="10"/>
      <c r="K196" s="9">
        <f>ROUND(SUM(K167:K195),5)</f>
        <v>166</v>
      </c>
      <c r="L196" s="10"/>
      <c r="M196" s="9">
        <f>ROUND((I196-K196),5)</f>
        <v>32882.49</v>
      </c>
      <c r="N196" s="10"/>
      <c r="O196" s="11">
        <f>ROUND(IF(K196=0, IF(I196=0, 0, 1), I196/K196),5)</f>
        <v>199.08729</v>
      </c>
      <c r="P196" s="10"/>
      <c r="Q196" s="9">
        <f>ROUND(SUM(Q167:Q195),5)</f>
        <v>0</v>
      </c>
      <c r="R196" s="10"/>
      <c r="S196" s="9">
        <f>ROUND(SUM(S167:S195),5)</f>
        <v>83</v>
      </c>
      <c r="T196" s="10"/>
      <c r="U196" s="9">
        <f t="shared" si="68"/>
        <v>-83</v>
      </c>
      <c r="V196" s="10"/>
      <c r="W196" s="11">
        <f t="shared" si="69"/>
        <v>0</v>
      </c>
      <c r="X196" s="10"/>
      <c r="Y196" s="9">
        <f t="shared" si="70"/>
        <v>33048.49</v>
      </c>
      <c r="Z196" s="10"/>
      <c r="AA196" s="9">
        <f t="shared" si="71"/>
        <v>249</v>
      </c>
      <c r="AB196" s="10"/>
      <c r="AC196" s="9">
        <f t="shared" si="72"/>
        <v>32799.49</v>
      </c>
      <c r="AD196" s="10"/>
      <c r="AE196" s="11">
        <f t="shared" si="73"/>
        <v>132.72486000000001</v>
      </c>
    </row>
    <row r="197" spans="1:31" hidden="1" x14ac:dyDescent="0.3">
      <c r="A197" s="1"/>
      <c r="B197" s="1"/>
      <c r="C197" s="1"/>
      <c r="D197" s="1"/>
      <c r="E197" s="1" t="s">
        <v>360</v>
      </c>
      <c r="F197" s="1"/>
      <c r="G197" s="1"/>
      <c r="H197" s="1"/>
      <c r="I197" s="9"/>
      <c r="J197" s="10"/>
      <c r="K197" s="9"/>
      <c r="L197" s="10"/>
      <c r="M197" s="9"/>
      <c r="N197" s="10"/>
      <c r="O197" s="11"/>
      <c r="P197" s="10"/>
      <c r="Q197" s="9"/>
      <c r="R197" s="10"/>
      <c r="S197" s="9"/>
      <c r="T197" s="10"/>
      <c r="U197" s="9"/>
      <c r="V197" s="10"/>
      <c r="W197" s="11"/>
      <c r="X197" s="10"/>
      <c r="Y197" s="9"/>
      <c r="Z197" s="10"/>
      <c r="AA197" s="9"/>
      <c r="AB197" s="10"/>
      <c r="AC197" s="9"/>
      <c r="AD197" s="10"/>
      <c r="AE197" s="11"/>
    </row>
    <row r="198" spans="1:31" hidden="1" x14ac:dyDescent="0.3">
      <c r="A198" s="1"/>
      <c r="B198" s="1"/>
      <c r="C198" s="1"/>
      <c r="D198" s="1"/>
      <c r="E198" s="1"/>
      <c r="F198" s="1" t="s">
        <v>359</v>
      </c>
      <c r="G198" s="1"/>
      <c r="H198" s="1"/>
      <c r="I198" s="9">
        <v>0</v>
      </c>
      <c r="J198" s="10"/>
      <c r="K198" s="9"/>
      <c r="L198" s="10"/>
      <c r="M198" s="9"/>
      <c r="N198" s="10"/>
      <c r="O198" s="11"/>
      <c r="P198" s="10"/>
      <c r="Q198" s="9">
        <v>0</v>
      </c>
      <c r="R198" s="10"/>
      <c r="S198" s="9">
        <v>0</v>
      </c>
      <c r="T198" s="10"/>
      <c r="U198" s="9">
        <f>ROUND((Q198-S198),5)</f>
        <v>0</v>
      </c>
      <c r="V198" s="10"/>
      <c r="W198" s="11">
        <f>ROUND(IF(S198=0, IF(Q198=0, 0, 1), Q198/S198),5)</f>
        <v>0</v>
      </c>
      <c r="X198" s="10"/>
      <c r="Y198" s="9">
        <f>ROUND(I198+Q198,5)</f>
        <v>0</v>
      </c>
      <c r="Z198" s="10"/>
      <c r="AA198" s="9">
        <f>ROUND(K198+S198,5)</f>
        <v>0</v>
      </c>
      <c r="AB198" s="10"/>
      <c r="AC198" s="9">
        <f>ROUND((Y198-AA198),5)</f>
        <v>0</v>
      </c>
      <c r="AD198" s="10"/>
      <c r="AE198" s="11">
        <f>ROUND(IF(AA198=0, IF(Y198=0, 0, 1), Y198/AA198),5)</f>
        <v>0</v>
      </c>
    </row>
    <row r="199" spans="1:31" hidden="1" x14ac:dyDescent="0.3">
      <c r="A199" s="1"/>
      <c r="B199" s="1"/>
      <c r="C199" s="1"/>
      <c r="D199" s="1"/>
      <c r="E199" s="1"/>
      <c r="F199" s="1" t="s">
        <v>358</v>
      </c>
      <c r="G199" s="1"/>
      <c r="H199" s="1"/>
      <c r="I199" s="9">
        <v>0</v>
      </c>
      <c r="J199" s="10"/>
      <c r="K199" s="9"/>
      <c r="L199" s="10"/>
      <c r="M199" s="9"/>
      <c r="N199" s="10"/>
      <c r="O199" s="11"/>
      <c r="P199" s="10"/>
      <c r="Q199" s="9">
        <v>0</v>
      </c>
      <c r="R199" s="10"/>
      <c r="S199" s="9">
        <v>0</v>
      </c>
      <c r="T199" s="10"/>
      <c r="U199" s="9">
        <f>ROUND((Q199-S199),5)</f>
        <v>0</v>
      </c>
      <c r="V199" s="10"/>
      <c r="W199" s="11">
        <f>ROUND(IF(S199=0, IF(Q199=0, 0, 1), Q199/S199),5)</f>
        <v>0</v>
      </c>
      <c r="X199" s="10"/>
      <c r="Y199" s="9">
        <f>ROUND(I199+Q199,5)</f>
        <v>0</v>
      </c>
      <c r="Z199" s="10"/>
      <c r="AA199" s="9">
        <f>ROUND(K199+S199,5)</f>
        <v>0</v>
      </c>
      <c r="AB199" s="10"/>
      <c r="AC199" s="9">
        <f>ROUND((Y199-AA199),5)</f>
        <v>0</v>
      </c>
      <c r="AD199" s="10"/>
      <c r="AE199" s="11">
        <f>ROUND(IF(AA199=0, IF(Y199=0, 0, 1), Y199/AA199),5)</f>
        <v>0</v>
      </c>
    </row>
    <row r="200" spans="1:31" ht="19.5" hidden="1" thickBot="1" x14ac:dyDescent="0.35">
      <c r="A200" s="1"/>
      <c r="B200" s="1"/>
      <c r="C200" s="1"/>
      <c r="D200" s="1"/>
      <c r="E200" s="1"/>
      <c r="F200" s="1" t="s">
        <v>357</v>
      </c>
      <c r="G200" s="1"/>
      <c r="H200" s="1"/>
      <c r="I200" s="12">
        <v>0</v>
      </c>
      <c r="J200" s="10"/>
      <c r="K200" s="9"/>
      <c r="L200" s="10"/>
      <c r="M200" s="9"/>
      <c r="N200" s="10"/>
      <c r="O200" s="11"/>
      <c r="P200" s="10"/>
      <c r="Q200" s="12">
        <v>0</v>
      </c>
      <c r="R200" s="10"/>
      <c r="S200" s="12">
        <v>0</v>
      </c>
      <c r="T200" s="10"/>
      <c r="U200" s="12">
        <f>ROUND((Q200-S200),5)</f>
        <v>0</v>
      </c>
      <c r="V200" s="10"/>
      <c r="W200" s="13">
        <f>ROUND(IF(S200=0, IF(Q200=0, 0, 1), Q200/S200),5)</f>
        <v>0</v>
      </c>
      <c r="X200" s="10"/>
      <c r="Y200" s="12">
        <f>ROUND(I200+Q200,5)</f>
        <v>0</v>
      </c>
      <c r="Z200" s="10"/>
      <c r="AA200" s="12">
        <f>ROUND(K200+S200,5)</f>
        <v>0</v>
      </c>
      <c r="AB200" s="10"/>
      <c r="AC200" s="12">
        <f>ROUND((Y200-AA200),5)</f>
        <v>0</v>
      </c>
      <c r="AD200" s="10"/>
      <c r="AE200" s="13">
        <f>ROUND(IF(AA200=0, IF(Y200=0, 0, 1), Y200/AA200),5)</f>
        <v>0</v>
      </c>
    </row>
    <row r="201" spans="1:31" hidden="1" x14ac:dyDescent="0.3">
      <c r="A201" s="1"/>
      <c r="B201" s="1"/>
      <c r="C201" s="1"/>
      <c r="D201" s="1"/>
      <c r="E201" s="1" t="s">
        <v>356</v>
      </c>
      <c r="F201" s="1"/>
      <c r="G201" s="1"/>
      <c r="H201" s="1"/>
      <c r="I201" s="9">
        <f>ROUND(SUM(I197:I200),5)</f>
        <v>0</v>
      </c>
      <c r="J201" s="10"/>
      <c r="K201" s="9"/>
      <c r="L201" s="10"/>
      <c r="M201" s="9"/>
      <c r="N201" s="10"/>
      <c r="O201" s="11"/>
      <c r="P201" s="10"/>
      <c r="Q201" s="9">
        <f>ROUND(SUM(Q197:Q200),5)</f>
        <v>0</v>
      </c>
      <c r="R201" s="10"/>
      <c r="S201" s="9">
        <f>ROUND(SUM(S197:S200),5)</f>
        <v>0</v>
      </c>
      <c r="T201" s="10"/>
      <c r="U201" s="9">
        <f>ROUND((Q201-S201),5)</f>
        <v>0</v>
      </c>
      <c r="V201" s="10"/>
      <c r="W201" s="11">
        <f>ROUND(IF(S201=0, IF(Q201=0, 0, 1), Q201/S201),5)</f>
        <v>0</v>
      </c>
      <c r="X201" s="10"/>
      <c r="Y201" s="9">
        <f>ROUND(I201+Q201,5)</f>
        <v>0</v>
      </c>
      <c r="Z201" s="10"/>
      <c r="AA201" s="9">
        <f>ROUND(K201+S201,5)</f>
        <v>0</v>
      </c>
      <c r="AB201" s="10"/>
      <c r="AC201" s="9">
        <f>ROUND((Y201-AA201),5)</f>
        <v>0</v>
      </c>
      <c r="AD201" s="10"/>
      <c r="AE201" s="11">
        <f>ROUND(IF(AA201=0, IF(Y201=0, 0, 1), Y201/AA201),5)</f>
        <v>0</v>
      </c>
    </row>
    <row r="202" spans="1:31" hidden="1" x14ac:dyDescent="0.3">
      <c r="A202" s="1"/>
      <c r="B202" s="1"/>
      <c r="C202" s="1"/>
      <c r="D202" s="1"/>
      <c r="E202" s="1" t="s">
        <v>355</v>
      </c>
      <c r="F202" s="1"/>
      <c r="G202" s="1"/>
      <c r="H202" s="1"/>
      <c r="I202" s="9"/>
      <c r="J202" s="10"/>
      <c r="K202" s="9"/>
      <c r="L202" s="10"/>
      <c r="M202" s="9"/>
      <c r="N202" s="10"/>
      <c r="O202" s="11"/>
      <c r="P202" s="10"/>
      <c r="Q202" s="9"/>
      <c r="R202" s="10"/>
      <c r="S202" s="9"/>
      <c r="T202" s="10"/>
      <c r="U202" s="9"/>
      <c r="V202" s="10"/>
      <c r="W202" s="11"/>
      <c r="X202" s="10"/>
      <c r="Y202" s="9"/>
      <c r="Z202" s="10"/>
      <c r="AA202" s="9"/>
      <c r="AB202" s="10"/>
      <c r="AC202" s="9"/>
      <c r="AD202" s="10"/>
      <c r="AE202" s="11"/>
    </row>
    <row r="203" spans="1:31" hidden="1" x14ac:dyDescent="0.3">
      <c r="A203" s="1"/>
      <c r="B203" s="1"/>
      <c r="C203" s="1"/>
      <c r="D203" s="1"/>
      <c r="E203" s="1"/>
      <c r="F203" s="1" t="s">
        <v>354</v>
      </c>
      <c r="G203" s="1"/>
      <c r="H203" s="1"/>
      <c r="I203" s="9">
        <v>0</v>
      </c>
      <c r="J203" s="10"/>
      <c r="K203" s="9"/>
      <c r="L203" s="10"/>
      <c r="M203" s="9"/>
      <c r="N203" s="10"/>
      <c r="O203" s="11"/>
      <c r="P203" s="10"/>
      <c r="Q203" s="9">
        <v>0</v>
      </c>
      <c r="R203" s="10"/>
      <c r="S203" s="9">
        <v>0</v>
      </c>
      <c r="T203" s="10"/>
      <c r="U203" s="9">
        <f t="shared" ref="U203:U208" si="74">ROUND((Q203-S203),5)</f>
        <v>0</v>
      </c>
      <c r="V203" s="10"/>
      <c r="W203" s="11">
        <f t="shared" ref="W203:W208" si="75">ROUND(IF(S203=0, IF(Q203=0, 0, 1), Q203/S203),5)</f>
        <v>0</v>
      </c>
      <c r="X203" s="10"/>
      <c r="Y203" s="9">
        <f t="shared" ref="Y203:Y208" si="76">ROUND(I203+Q203,5)</f>
        <v>0</v>
      </c>
      <c r="Z203" s="10"/>
      <c r="AA203" s="9">
        <f t="shared" ref="AA203:AA208" si="77">ROUND(K203+S203,5)</f>
        <v>0</v>
      </c>
      <c r="AB203" s="10"/>
      <c r="AC203" s="9">
        <f t="shared" ref="AC203:AC208" si="78">ROUND((Y203-AA203),5)</f>
        <v>0</v>
      </c>
      <c r="AD203" s="10"/>
      <c r="AE203" s="11">
        <f t="shared" ref="AE203:AE208" si="79">ROUND(IF(AA203=0, IF(Y203=0, 0, 1), Y203/AA203),5)</f>
        <v>0</v>
      </c>
    </row>
    <row r="204" spans="1:31" hidden="1" x14ac:dyDescent="0.3">
      <c r="A204" s="1"/>
      <c r="B204" s="1"/>
      <c r="C204" s="1"/>
      <c r="D204" s="1"/>
      <c r="E204" s="1"/>
      <c r="F204" s="1" t="s">
        <v>353</v>
      </c>
      <c r="G204" s="1"/>
      <c r="H204" s="1"/>
      <c r="I204" s="9">
        <v>0</v>
      </c>
      <c r="J204" s="10"/>
      <c r="K204" s="9"/>
      <c r="L204" s="10"/>
      <c r="M204" s="9"/>
      <c r="N204" s="10"/>
      <c r="O204" s="11"/>
      <c r="P204" s="10"/>
      <c r="Q204" s="9">
        <v>0</v>
      </c>
      <c r="R204" s="10"/>
      <c r="S204" s="9">
        <v>0</v>
      </c>
      <c r="T204" s="10"/>
      <c r="U204" s="9">
        <f t="shared" si="74"/>
        <v>0</v>
      </c>
      <c r="V204" s="10"/>
      <c r="W204" s="11">
        <f t="shared" si="75"/>
        <v>0</v>
      </c>
      <c r="X204" s="10"/>
      <c r="Y204" s="9">
        <f t="shared" si="76"/>
        <v>0</v>
      </c>
      <c r="Z204" s="10"/>
      <c r="AA204" s="9">
        <f t="shared" si="77"/>
        <v>0</v>
      </c>
      <c r="AB204" s="10"/>
      <c r="AC204" s="9">
        <f t="shared" si="78"/>
        <v>0</v>
      </c>
      <c r="AD204" s="10"/>
      <c r="AE204" s="11">
        <f t="shared" si="79"/>
        <v>0</v>
      </c>
    </row>
    <row r="205" spans="1:31" hidden="1" x14ac:dyDescent="0.3">
      <c r="A205" s="1"/>
      <c r="B205" s="1"/>
      <c r="C205" s="1"/>
      <c r="D205" s="1"/>
      <c r="E205" s="1"/>
      <c r="F205" s="1" t="s">
        <v>352</v>
      </c>
      <c r="G205" s="1"/>
      <c r="H205" s="1"/>
      <c r="I205" s="9">
        <v>0</v>
      </c>
      <c r="J205" s="10"/>
      <c r="K205" s="9"/>
      <c r="L205" s="10"/>
      <c r="M205" s="9"/>
      <c r="N205" s="10"/>
      <c r="O205" s="11"/>
      <c r="P205" s="10"/>
      <c r="Q205" s="9">
        <v>0</v>
      </c>
      <c r="R205" s="10"/>
      <c r="S205" s="9">
        <v>0</v>
      </c>
      <c r="T205" s="10"/>
      <c r="U205" s="9">
        <f t="shared" si="74"/>
        <v>0</v>
      </c>
      <c r="V205" s="10"/>
      <c r="W205" s="11">
        <f t="shared" si="75"/>
        <v>0</v>
      </c>
      <c r="X205" s="10"/>
      <c r="Y205" s="9">
        <f t="shared" si="76"/>
        <v>0</v>
      </c>
      <c r="Z205" s="10"/>
      <c r="AA205" s="9">
        <f t="shared" si="77"/>
        <v>0</v>
      </c>
      <c r="AB205" s="10"/>
      <c r="AC205" s="9">
        <f t="shared" si="78"/>
        <v>0</v>
      </c>
      <c r="AD205" s="10"/>
      <c r="AE205" s="11">
        <f t="shared" si="79"/>
        <v>0</v>
      </c>
    </row>
    <row r="206" spans="1:31" hidden="1" x14ac:dyDescent="0.3">
      <c r="A206" s="1"/>
      <c r="B206" s="1"/>
      <c r="C206" s="1"/>
      <c r="D206" s="1"/>
      <c r="E206" s="1"/>
      <c r="F206" s="1" t="s">
        <v>351</v>
      </c>
      <c r="G206" s="1"/>
      <c r="H206" s="1"/>
      <c r="I206" s="9">
        <v>0</v>
      </c>
      <c r="J206" s="10"/>
      <c r="K206" s="9"/>
      <c r="L206" s="10"/>
      <c r="M206" s="9"/>
      <c r="N206" s="10"/>
      <c r="O206" s="11"/>
      <c r="P206" s="10"/>
      <c r="Q206" s="9">
        <v>0</v>
      </c>
      <c r="R206" s="10"/>
      <c r="S206" s="9">
        <v>0</v>
      </c>
      <c r="T206" s="10"/>
      <c r="U206" s="9">
        <f t="shared" si="74"/>
        <v>0</v>
      </c>
      <c r="V206" s="10"/>
      <c r="W206" s="11">
        <f t="shared" si="75"/>
        <v>0</v>
      </c>
      <c r="X206" s="10"/>
      <c r="Y206" s="9">
        <f t="shared" si="76"/>
        <v>0</v>
      </c>
      <c r="Z206" s="10"/>
      <c r="AA206" s="9">
        <f t="shared" si="77"/>
        <v>0</v>
      </c>
      <c r="AB206" s="10"/>
      <c r="AC206" s="9">
        <f t="shared" si="78"/>
        <v>0</v>
      </c>
      <c r="AD206" s="10"/>
      <c r="AE206" s="11">
        <f t="shared" si="79"/>
        <v>0</v>
      </c>
    </row>
    <row r="207" spans="1:31" ht="19.5" hidden="1" thickBot="1" x14ac:dyDescent="0.35">
      <c r="A207" s="1"/>
      <c r="B207" s="1"/>
      <c r="C207" s="1"/>
      <c r="D207" s="1"/>
      <c r="E207" s="1" t="s">
        <v>350</v>
      </c>
      <c r="F207" s="1"/>
      <c r="G207" s="1"/>
      <c r="H207" s="1"/>
      <c r="I207" s="16">
        <f>ROUND(SUM(I202:I206),5)</f>
        <v>0</v>
      </c>
      <c r="J207" s="10"/>
      <c r="K207" s="12"/>
      <c r="L207" s="10"/>
      <c r="M207" s="12"/>
      <c r="N207" s="10"/>
      <c r="O207" s="13"/>
      <c r="P207" s="10"/>
      <c r="Q207" s="16">
        <f>ROUND(SUM(Q202:Q206),5)</f>
        <v>0</v>
      </c>
      <c r="R207" s="10"/>
      <c r="S207" s="16">
        <f>ROUND(SUM(S202:S206),5)</f>
        <v>0</v>
      </c>
      <c r="T207" s="10"/>
      <c r="U207" s="16">
        <f t="shared" si="74"/>
        <v>0</v>
      </c>
      <c r="V207" s="10"/>
      <c r="W207" s="17">
        <f t="shared" si="75"/>
        <v>0</v>
      </c>
      <c r="X207" s="10"/>
      <c r="Y207" s="16">
        <f t="shared" si="76"/>
        <v>0</v>
      </c>
      <c r="Z207" s="10"/>
      <c r="AA207" s="16">
        <f t="shared" si="77"/>
        <v>0</v>
      </c>
      <c r="AB207" s="10"/>
      <c r="AC207" s="16">
        <f t="shared" si="78"/>
        <v>0</v>
      </c>
      <c r="AD207" s="10"/>
      <c r="AE207" s="17">
        <f t="shared" si="79"/>
        <v>0</v>
      </c>
    </row>
    <row r="208" spans="1:31" x14ac:dyDescent="0.3">
      <c r="A208" s="1"/>
      <c r="B208" s="1"/>
      <c r="C208" s="1"/>
      <c r="D208" s="1" t="s">
        <v>349</v>
      </c>
      <c r="E208" s="1"/>
      <c r="F208" s="1"/>
      <c r="G208" s="1"/>
      <c r="H208" s="1"/>
      <c r="I208" s="9">
        <f>ROUND(SUM(I4:I10)+SUM(I164:I166)+I196+I201+I207,5)</f>
        <v>201056.64000000001</v>
      </c>
      <c r="J208" s="10"/>
      <c r="K208" s="9">
        <f>ROUND(SUM(K4:K10)+SUM(K164:K166)+K196+K201+K207,5)</f>
        <v>279895.75</v>
      </c>
      <c r="L208" s="10"/>
      <c r="M208" s="9">
        <f>ROUND((I208-K208),5)</f>
        <v>-78839.11</v>
      </c>
      <c r="N208" s="10"/>
      <c r="O208" s="11">
        <f>ROUND(IF(K208=0, IF(I208=0, 0, 1), I208/K208),5)</f>
        <v>0.71833000000000002</v>
      </c>
      <c r="P208" s="10"/>
      <c r="Q208" s="9">
        <f>ROUND(SUM(Q4:Q10)+SUM(Q164:Q166)+Q196+Q201+Q207,5)</f>
        <v>27574.71</v>
      </c>
      <c r="R208" s="10"/>
      <c r="S208" s="9">
        <f>ROUND(SUM(S4:S10)+SUM(S164:S166)+S196+S201+S207,5)</f>
        <v>139948.38</v>
      </c>
      <c r="T208" s="10"/>
      <c r="U208" s="9">
        <f t="shared" si="74"/>
        <v>-112373.67</v>
      </c>
      <c r="V208" s="10"/>
      <c r="W208" s="11">
        <f t="shared" si="75"/>
        <v>0.19703000000000001</v>
      </c>
      <c r="X208" s="10"/>
      <c r="Y208" s="9">
        <f t="shared" si="76"/>
        <v>228631.35</v>
      </c>
      <c r="Z208" s="10"/>
      <c r="AA208" s="9">
        <f t="shared" si="77"/>
        <v>419844.13</v>
      </c>
      <c r="AB208" s="10"/>
      <c r="AC208" s="9">
        <f t="shared" si="78"/>
        <v>-191212.78</v>
      </c>
      <c r="AD208" s="10"/>
      <c r="AE208" s="11">
        <f t="shared" si="79"/>
        <v>0.54456000000000004</v>
      </c>
    </row>
    <row r="209" spans="1:31" hidden="1" x14ac:dyDescent="0.3">
      <c r="A209" s="1"/>
      <c r="B209" s="1"/>
      <c r="C209" s="1"/>
      <c r="D209" s="1" t="s">
        <v>348</v>
      </c>
      <c r="E209" s="1"/>
      <c r="F209" s="1"/>
      <c r="G209" s="1"/>
      <c r="H209" s="1"/>
      <c r="I209" s="9"/>
      <c r="J209" s="10"/>
      <c r="K209" s="9"/>
      <c r="L209" s="10"/>
      <c r="M209" s="9"/>
      <c r="N209" s="10"/>
      <c r="O209" s="11"/>
      <c r="P209" s="10"/>
      <c r="Q209" s="9"/>
      <c r="R209" s="10"/>
      <c r="S209" s="9"/>
      <c r="T209" s="10"/>
      <c r="U209" s="9"/>
      <c r="V209" s="10"/>
      <c r="W209" s="11"/>
      <c r="X209" s="10"/>
      <c r="Y209" s="9"/>
      <c r="Z209" s="10"/>
      <c r="AA209" s="9"/>
      <c r="AB209" s="10"/>
      <c r="AC209" s="9"/>
      <c r="AD209" s="10"/>
      <c r="AE209" s="11"/>
    </row>
    <row r="210" spans="1:31" hidden="1" x14ac:dyDescent="0.3">
      <c r="A210" s="1"/>
      <c r="B210" s="1"/>
      <c r="C210" s="1"/>
      <c r="D210" s="1"/>
      <c r="E210" s="1" t="s">
        <v>347</v>
      </c>
      <c r="F210" s="1"/>
      <c r="G210" s="1"/>
      <c r="H210" s="1"/>
      <c r="I210" s="9">
        <v>0</v>
      </c>
      <c r="J210" s="10"/>
      <c r="K210" s="9"/>
      <c r="L210" s="10"/>
      <c r="M210" s="9"/>
      <c r="N210" s="10"/>
      <c r="O210" s="11"/>
      <c r="P210" s="10"/>
      <c r="Q210" s="9">
        <v>0</v>
      </c>
      <c r="R210" s="10"/>
      <c r="S210" s="9">
        <v>0</v>
      </c>
      <c r="T210" s="10"/>
      <c r="U210" s="9">
        <f>ROUND((Q210-S210),5)</f>
        <v>0</v>
      </c>
      <c r="V210" s="10"/>
      <c r="W210" s="11">
        <f>ROUND(IF(S210=0, IF(Q210=0, 0, 1), Q210/S210),5)</f>
        <v>0</v>
      </c>
      <c r="X210" s="10"/>
      <c r="Y210" s="9">
        <f>ROUND(I210+Q210,5)</f>
        <v>0</v>
      </c>
      <c r="Z210" s="10"/>
      <c r="AA210" s="9">
        <f>ROUND(K210+S210,5)</f>
        <v>0</v>
      </c>
      <c r="AB210" s="10"/>
      <c r="AC210" s="9">
        <f>ROUND((Y210-AA210),5)</f>
        <v>0</v>
      </c>
      <c r="AD210" s="10"/>
      <c r="AE210" s="11">
        <f>ROUND(IF(AA210=0, IF(Y210=0, 0, 1), Y210/AA210),5)</f>
        <v>0</v>
      </c>
    </row>
    <row r="211" spans="1:31" ht="19.5" hidden="1" thickBot="1" x14ac:dyDescent="0.35">
      <c r="A211" s="1"/>
      <c r="B211" s="1"/>
      <c r="C211" s="1"/>
      <c r="D211" s="1" t="s">
        <v>346</v>
      </c>
      <c r="E211" s="1"/>
      <c r="F211" s="1"/>
      <c r="G211" s="1"/>
      <c r="H211" s="1"/>
      <c r="I211" s="16">
        <f>ROUND(SUM(I209:I210),5)</f>
        <v>0</v>
      </c>
      <c r="J211" s="10"/>
      <c r="K211" s="12"/>
      <c r="L211" s="10"/>
      <c r="M211" s="12"/>
      <c r="N211" s="10"/>
      <c r="O211" s="13"/>
      <c r="P211" s="10"/>
      <c r="Q211" s="16">
        <f>ROUND(SUM(Q209:Q210),5)</f>
        <v>0</v>
      </c>
      <c r="R211" s="10"/>
      <c r="S211" s="16">
        <f>ROUND(SUM(S209:S210),5)</f>
        <v>0</v>
      </c>
      <c r="T211" s="10"/>
      <c r="U211" s="16">
        <f>ROUND((Q211-S211),5)</f>
        <v>0</v>
      </c>
      <c r="V211" s="10"/>
      <c r="W211" s="17">
        <f>ROUND(IF(S211=0, IF(Q211=0, 0, 1), Q211/S211),5)</f>
        <v>0</v>
      </c>
      <c r="X211" s="10"/>
      <c r="Y211" s="16">
        <f>ROUND(I211+Q211,5)</f>
        <v>0</v>
      </c>
      <c r="Z211" s="10"/>
      <c r="AA211" s="16">
        <f>ROUND(K211+S211,5)</f>
        <v>0</v>
      </c>
      <c r="AB211" s="10"/>
      <c r="AC211" s="16">
        <f>ROUND((Y211-AA211),5)</f>
        <v>0</v>
      </c>
      <c r="AD211" s="10"/>
      <c r="AE211" s="17">
        <f>ROUND(IF(AA211=0, IF(Y211=0, 0, 1), Y211/AA211),5)</f>
        <v>0</v>
      </c>
    </row>
    <row r="212" spans="1:31" x14ac:dyDescent="0.3">
      <c r="A212" s="1"/>
      <c r="B212" s="1"/>
      <c r="C212" s="1" t="s">
        <v>345</v>
      </c>
      <c r="D212" s="1"/>
      <c r="E212" s="1"/>
      <c r="F212" s="1"/>
      <c r="G212" s="1"/>
      <c r="H212" s="1"/>
      <c r="I212" s="9">
        <f>ROUND(I208-I211,5)</f>
        <v>201056.64000000001</v>
      </c>
      <c r="J212" s="10"/>
      <c r="K212" s="9">
        <f>ROUND(K208-K211,5)</f>
        <v>279895.75</v>
      </c>
      <c r="L212" s="10"/>
      <c r="M212" s="9">
        <f>ROUND((I212-K212),5)</f>
        <v>-78839.11</v>
      </c>
      <c r="N212" s="10"/>
      <c r="O212" s="11">
        <f>ROUND(IF(K212=0, IF(I212=0, 0, 1), I212/K212),5)</f>
        <v>0.71833000000000002</v>
      </c>
      <c r="P212" s="10"/>
      <c r="Q212" s="9">
        <f>ROUND(Q208-Q211,5)</f>
        <v>27574.71</v>
      </c>
      <c r="R212" s="10"/>
      <c r="S212" s="9">
        <f>ROUND(S208-S211,5)</f>
        <v>139948.38</v>
      </c>
      <c r="T212" s="10"/>
      <c r="U212" s="9">
        <f>ROUND((Q212-S212),5)</f>
        <v>-112373.67</v>
      </c>
      <c r="V212" s="10"/>
      <c r="W212" s="11">
        <f>ROUND(IF(S212=0, IF(Q212=0, 0, 1), Q212/S212),5)</f>
        <v>0.19703000000000001</v>
      </c>
      <c r="X212" s="10"/>
      <c r="Y212" s="9">
        <f>ROUND(I212+Q212,5)</f>
        <v>228631.35</v>
      </c>
      <c r="Z212" s="10"/>
      <c r="AA212" s="9">
        <f>ROUND(K212+S212,5)</f>
        <v>419844.13</v>
      </c>
      <c r="AB212" s="10"/>
      <c r="AC212" s="9">
        <f>ROUND((Y212-AA212),5)</f>
        <v>-191212.78</v>
      </c>
      <c r="AD212" s="10"/>
      <c r="AE212" s="11">
        <f>ROUND(IF(AA212=0, IF(Y212=0, 0, 1), Y212/AA212),5)</f>
        <v>0.54456000000000004</v>
      </c>
    </row>
    <row r="213" spans="1:31" x14ac:dyDescent="0.3">
      <c r="A213" s="1"/>
      <c r="B213" s="1"/>
      <c r="C213" s="1"/>
      <c r="D213" s="1" t="s">
        <v>344</v>
      </c>
      <c r="E213" s="1"/>
      <c r="F213" s="1"/>
      <c r="G213" s="1"/>
      <c r="H213" s="1"/>
      <c r="I213" s="9"/>
      <c r="J213" s="10"/>
      <c r="K213" s="9"/>
      <c r="L213" s="10"/>
      <c r="M213" s="9"/>
      <c r="N213" s="10"/>
      <c r="O213" s="11"/>
      <c r="P213" s="10"/>
      <c r="Q213" s="9"/>
      <c r="R213" s="10"/>
      <c r="S213" s="9"/>
      <c r="T213" s="10"/>
      <c r="U213" s="9"/>
      <c r="V213" s="10"/>
      <c r="W213" s="11"/>
      <c r="X213" s="10"/>
      <c r="Y213" s="9"/>
      <c r="Z213" s="10"/>
      <c r="AA213" s="9"/>
      <c r="AB213" s="10"/>
      <c r="AC213" s="9"/>
      <c r="AD213" s="10"/>
      <c r="AE213" s="11"/>
    </row>
    <row r="214" spans="1:31" hidden="1" x14ac:dyDescent="0.3">
      <c r="A214" s="1"/>
      <c r="B214" s="1"/>
      <c r="C214" s="1"/>
      <c r="D214" s="1"/>
      <c r="E214" s="1" t="s">
        <v>343</v>
      </c>
      <c r="F214" s="1"/>
      <c r="G214" s="1"/>
      <c r="H214" s="1"/>
      <c r="I214" s="9">
        <v>0</v>
      </c>
      <c r="J214" s="10"/>
      <c r="K214" s="9"/>
      <c r="L214" s="10"/>
      <c r="M214" s="9"/>
      <c r="N214" s="10"/>
      <c r="O214" s="11"/>
      <c r="P214" s="10"/>
      <c r="Q214" s="9">
        <v>0</v>
      </c>
      <c r="R214" s="10"/>
      <c r="S214" s="9">
        <v>0</v>
      </c>
      <c r="T214" s="10"/>
      <c r="U214" s="9">
        <f>ROUND((Q214-S214),5)</f>
        <v>0</v>
      </c>
      <c r="V214" s="10"/>
      <c r="W214" s="11">
        <f>ROUND(IF(S214=0, IF(Q214=0, 0, 1), Q214/S214),5)</f>
        <v>0</v>
      </c>
      <c r="X214" s="10"/>
      <c r="Y214" s="9">
        <f>ROUND(I214+Q214,5)</f>
        <v>0</v>
      </c>
      <c r="Z214" s="10"/>
      <c r="AA214" s="9">
        <f>ROUND(K214+S214,5)</f>
        <v>0</v>
      </c>
      <c r="AB214" s="10"/>
      <c r="AC214" s="9">
        <f>ROUND((Y214-AA214),5)</f>
        <v>0</v>
      </c>
      <c r="AD214" s="10"/>
      <c r="AE214" s="11">
        <f>ROUND(IF(AA214=0, IF(Y214=0, 0, 1), Y214/AA214),5)</f>
        <v>0</v>
      </c>
    </row>
    <row r="215" spans="1:31" hidden="1" x14ac:dyDescent="0.3">
      <c r="A215" s="1"/>
      <c r="B215" s="1"/>
      <c r="C215" s="1"/>
      <c r="D215" s="1"/>
      <c r="E215" s="1" t="s">
        <v>342</v>
      </c>
      <c r="F215" s="1"/>
      <c r="G215" s="1"/>
      <c r="H215" s="1"/>
      <c r="I215" s="9">
        <v>0</v>
      </c>
      <c r="J215" s="10"/>
      <c r="K215" s="9"/>
      <c r="L215" s="10"/>
      <c r="M215" s="9"/>
      <c r="N215" s="10"/>
      <c r="O215" s="11"/>
      <c r="P215" s="10"/>
      <c r="Q215" s="9">
        <v>0</v>
      </c>
      <c r="R215" s="10"/>
      <c r="S215" s="9">
        <v>0</v>
      </c>
      <c r="T215" s="10"/>
      <c r="U215" s="9">
        <f>ROUND((Q215-S215),5)</f>
        <v>0</v>
      </c>
      <c r="V215" s="10"/>
      <c r="W215" s="11">
        <f>ROUND(IF(S215=0, IF(Q215=0, 0, 1), Q215/S215),5)</f>
        <v>0</v>
      </c>
      <c r="X215" s="10"/>
      <c r="Y215" s="9">
        <f>ROUND(I215+Q215,5)</f>
        <v>0</v>
      </c>
      <c r="Z215" s="10"/>
      <c r="AA215" s="9">
        <f>ROUND(K215+S215,5)</f>
        <v>0</v>
      </c>
      <c r="AB215" s="10"/>
      <c r="AC215" s="9">
        <f>ROUND((Y215-AA215),5)</f>
        <v>0</v>
      </c>
      <c r="AD215" s="10"/>
      <c r="AE215" s="11">
        <f>ROUND(IF(AA215=0, IF(Y215=0, 0, 1), Y215/AA215),5)</f>
        <v>0</v>
      </c>
    </row>
    <row r="216" spans="1:31" x14ac:dyDescent="0.3">
      <c r="A216" s="1"/>
      <c r="B216" s="1"/>
      <c r="C216" s="1"/>
      <c r="D216" s="1"/>
      <c r="E216" s="1" t="s">
        <v>341</v>
      </c>
      <c r="F216" s="1"/>
      <c r="G216" s="1"/>
      <c r="H216" s="1"/>
      <c r="I216" s="9">
        <v>87731.88</v>
      </c>
      <c r="J216" s="10"/>
      <c r="K216" s="9">
        <v>144835</v>
      </c>
      <c r="L216" s="10"/>
      <c r="M216" s="9">
        <f>ROUND((I216-K216),5)</f>
        <v>-57103.12</v>
      </c>
      <c r="N216" s="10"/>
      <c r="O216" s="11">
        <f>ROUND(IF(K216=0, IF(I216=0, 0, 1), I216/K216),5)</f>
        <v>0.60573999999999995</v>
      </c>
      <c r="P216" s="10"/>
      <c r="Q216" s="9">
        <v>56199.82</v>
      </c>
      <c r="R216" s="10"/>
      <c r="S216" s="9">
        <v>72417.5</v>
      </c>
      <c r="T216" s="10"/>
      <c r="U216" s="9">
        <f>ROUND((Q216-S216),5)</f>
        <v>-16217.68</v>
      </c>
      <c r="V216" s="10"/>
      <c r="W216" s="11">
        <f>ROUND(IF(S216=0, IF(Q216=0, 0, 1), Q216/S216),5)</f>
        <v>0.77605000000000002</v>
      </c>
      <c r="X216" s="10"/>
      <c r="Y216" s="9">
        <f>ROUND(I216+Q216,5)</f>
        <v>143931.70000000001</v>
      </c>
      <c r="Z216" s="10"/>
      <c r="AA216" s="9">
        <f>ROUND(K216+S216,5)</f>
        <v>217252.5</v>
      </c>
      <c r="AB216" s="10"/>
      <c r="AC216" s="9">
        <f>ROUND((Y216-AA216),5)</f>
        <v>-73320.800000000003</v>
      </c>
      <c r="AD216" s="10"/>
      <c r="AE216" s="11">
        <f>ROUND(IF(AA216=0, IF(Y216=0, 0, 1), Y216/AA216),5)</f>
        <v>0.66251000000000004</v>
      </c>
    </row>
    <row r="217" spans="1:31" hidden="1" x14ac:dyDescent="0.3">
      <c r="A217" s="1"/>
      <c r="B217" s="1"/>
      <c r="C217" s="1"/>
      <c r="D217" s="1"/>
      <c r="E217" s="1" t="s">
        <v>340</v>
      </c>
      <c r="F217" s="1"/>
      <c r="G217" s="1"/>
      <c r="H217" s="1"/>
      <c r="I217" s="9">
        <v>0</v>
      </c>
      <c r="J217" s="10"/>
      <c r="K217" s="9"/>
      <c r="L217" s="10"/>
      <c r="M217" s="9"/>
      <c r="N217" s="10"/>
      <c r="O217" s="11"/>
      <c r="P217" s="10"/>
      <c r="Q217" s="9">
        <v>0</v>
      </c>
      <c r="R217" s="10"/>
      <c r="S217" s="9">
        <v>0</v>
      </c>
      <c r="T217" s="10"/>
      <c r="U217" s="9">
        <f>ROUND((Q217-S217),5)</f>
        <v>0</v>
      </c>
      <c r="V217" s="10"/>
      <c r="W217" s="11">
        <f>ROUND(IF(S217=0, IF(Q217=0, 0, 1), Q217/S217),5)</f>
        <v>0</v>
      </c>
      <c r="X217" s="10"/>
      <c r="Y217" s="9">
        <f>ROUND(I217+Q217,5)</f>
        <v>0</v>
      </c>
      <c r="Z217" s="10"/>
      <c r="AA217" s="9">
        <f>ROUND(K217+S217,5)</f>
        <v>0</v>
      </c>
      <c r="AB217" s="10"/>
      <c r="AC217" s="9">
        <f>ROUND((Y217-AA217),5)</f>
        <v>0</v>
      </c>
      <c r="AD217" s="10"/>
      <c r="AE217" s="11">
        <f>ROUND(IF(AA217=0, IF(Y217=0, 0, 1), Y217/AA217),5)</f>
        <v>0</v>
      </c>
    </row>
    <row r="218" spans="1:31" hidden="1" x14ac:dyDescent="0.3">
      <c r="A218" s="1"/>
      <c r="B218" s="1"/>
      <c r="C218" s="1"/>
      <c r="D218" s="1"/>
      <c r="E218" s="1" t="s">
        <v>339</v>
      </c>
      <c r="F218" s="1"/>
      <c r="G218" s="1"/>
      <c r="H218" s="1"/>
      <c r="I218" s="9">
        <v>0</v>
      </c>
      <c r="J218" s="10"/>
      <c r="K218" s="9"/>
      <c r="L218" s="10"/>
      <c r="M218" s="9"/>
      <c r="N218" s="10"/>
      <c r="O218" s="11"/>
      <c r="P218" s="10"/>
      <c r="Q218" s="9">
        <v>0</v>
      </c>
      <c r="R218" s="10"/>
      <c r="S218" s="9">
        <v>0</v>
      </c>
      <c r="T218" s="10"/>
      <c r="U218" s="9">
        <f>ROUND((Q218-S218),5)</f>
        <v>0</v>
      </c>
      <c r="V218" s="10"/>
      <c r="W218" s="11">
        <f>ROUND(IF(S218=0, IF(Q218=0, 0, 1), Q218/S218),5)</f>
        <v>0</v>
      </c>
      <c r="X218" s="10"/>
      <c r="Y218" s="9">
        <f>ROUND(I218+Q218,5)</f>
        <v>0</v>
      </c>
      <c r="Z218" s="10"/>
      <c r="AA218" s="9">
        <f>ROUND(K218+S218,5)</f>
        <v>0</v>
      </c>
      <c r="AB218" s="10"/>
      <c r="AC218" s="9">
        <f>ROUND((Y218-AA218),5)</f>
        <v>0</v>
      </c>
      <c r="AD218" s="10"/>
      <c r="AE218" s="11">
        <f>ROUND(IF(AA218=0, IF(Y218=0, 0, 1), Y218/AA218),5)</f>
        <v>0</v>
      </c>
    </row>
    <row r="219" spans="1:31" x14ac:dyDescent="0.3">
      <c r="A219" s="1"/>
      <c r="B219" s="1"/>
      <c r="C219" s="1"/>
      <c r="D219" s="1"/>
      <c r="E219" s="1" t="s">
        <v>338</v>
      </c>
      <c r="F219" s="1"/>
      <c r="G219" s="1"/>
      <c r="H219" s="1"/>
      <c r="I219" s="9"/>
      <c r="J219" s="10"/>
      <c r="K219" s="9"/>
      <c r="L219" s="10"/>
      <c r="M219" s="9"/>
      <c r="N219" s="10"/>
      <c r="O219" s="11"/>
      <c r="P219" s="10"/>
      <c r="Q219" s="9"/>
      <c r="R219" s="10"/>
      <c r="S219" s="9"/>
      <c r="T219" s="10"/>
      <c r="U219" s="9"/>
      <c r="V219" s="10"/>
      <c r="W219" s="11"/>
      <c r="X219" s="10"/>
      <c r="Y219" s="9"/>
      <c r="Z219" s="10"/>
      <c r="AA219" s="9"/>
      <c r="AB219" s="10"/>
      <c r="AC219" s="9"/>
      <c r="AD219" s="10"/>
      <c r="AE219" s="11"/>
    </row>
    <row r="220" spans="1:31" hidden="1" x14ac:dyDescent="0.3">
      <c r="A220" s="1"/>
      <c r="B220" s="1"/>
      <c r="C220" s="1"/>
      <c r="D220" s="1"/>
      <c r="E220" s="1"/>
      <c r="F220" s="1" t="s">
        <v>337</v>
      </c>
      <c r="G220" s="1"/>
      <c r="H220" s="1"/>
      <c r="I220" s="9">
        <v>0</v>
      </c>
      <c r="J220" s="10"/>
      <c r="K220" s="9"/>
      <c r="L220" s="10"/>
      <c r="M220" s="9"/>
      <c r="N220" s="10"/>
      <c r="O220" s="11"/>
      <c r="P220" s="10"/>
      <c r="Q220" s="9">
        <v>0</v>
      </c>
      <c r="R220" s="10"/>
      <c r="S220" s="9">
        <v>0</v>
      </c>
      <c r="T220" s="10"/>
      <c r="U220" s="9">
        <f t="shared" ref="U220:U234" si="80">ROUND((Q220-S220),5)</f>
        <v>0</v>
      </c>
      <c r="V220" s="10"/>
      <c r="W220" s="11">
        <f t="shared" ref="W220:W234" si="81">ROUND(IF(S220=0, IF(Q220=0, 0, 1), Q220/S220),5)</f>
        <v>0</v>
      </c>
      <c r="X220" s="10"/>
      <c r="Y220" s="9">
        <f t="shared" ref="Y220:Y234" si="82">ROUND(I220+Q220,5)</f>
        <v>0</v>
      </c>
      <c r="Z220" s="10"/>
      <c r="AA220" s="9">
        <f t="shared" ref="AA220:AA234" si="83">ROUND(K220+S220,5)</f>
        <v>0</v>
      </c>
      <c r="AB220" s="10"/>
      <c r="AC220" s="9">
        <f t="shared" ref="AC220:AC234" si="84">ROUND((Y220-AA220),5)</f>
        <v>0</v>
      </c>
      <c r="AD220" s="10"/>
      <c r="AE220" s="11">
        <f t="shared" ref="AE220:AE234" si="85">ROUND(IF(AA220=0, IF(Y220=0, 0, 1), Y220/AA220),5)</f>
        <v>0</v>
      </c>
    </row>
    <row r="221" spans="1:31" x14ac:dyDescent="0.3">
      <c r="A221" s="1"/>
      <c r="B221" s="1"/>
      <c r="C221" s="1"/>
      <c r="D221" s="1"/>
      <c r="E221" s="1"/>
      <c r="F221" s="1" t="s">
        <v>336</v>
      </c>
      <c r="G221" s="1"/>
      <c r="H221" s="1"/>
      <c r="I221" s="9">
        <v>5262.8</v>
      </c>
      <c r="J221" s="10"/>
      <c r="K221" s="9">
        <v>8979</v>
      </c>
      <c r="L221" s="10"/>
      <c r="M221" s="9">
        <f t="shared" ref="M221:M227" si="86">ROUND((I221-K221),5)</f>
        <v>-3716.2</v>
      </c>
      <c r="N221" s="10"/>
      <c r="O221" s="11">
        <f t="shared" ref="O221:O227" si="87">ROUND(IF(K221=0, IF(I221=0, 0, 1), I221/K221),5)</f>
        <v>0.58611999999999997</v>
      </c>
      <c r="P221" s="10"/>
      <c r="Q221" s="9">
        <v>3398.64</v>
      </c>
      <c r="R221" s="10"/>
      <c r="S221" s="9">
        <v>4489.5</v>
      </c>
      <c r="T221" s="10"/>
      <c r="U221" s="9">
        <f t="shared" si="80"/>
        <v>-1090.8599999999999</v>
      </c>
      <c r="V221" s="10"/>
      <c r="W221" s="11">
        <f t="shared" si="81"/>
        <v>0.75702000000000003</v>
      </c>
      <c r="X221" s="10"/>
      <c r="Y221" s="9">
        <f t="shared" si="82"/>
        <v>8661.44</v>
      </c>
      <c r="Z221" s="10"/>
      <c r="AA221" s="9">
        <f t="shared" si="83"/>
        <v>13468.5</v>
      </c>
      <c r="AB221" s="10"/>
      <c r="AC221" s="9">
        <f t="shared" si="84"/>
        <v>-4807.0600000000004</v>
      </c>
      <c r="AD221" s="10"/>
      <c r="AE221" s="11">
        <f t="shared" si="85"/>
        <v>0.64309000000000005</v>
      </c>
    </row>
    <row r="222" spans="1:31" x14ac:dyDescent="0.3">
      <c r="A222" s="1"/>
      <c r="B222" s="1"/>
      <c r="C222" s="1"/>
      <c r="D222" s="1"/>
      <c r="E222" s="1"/>
      <c r="F222" s="1" t="s">
        <v>335</v>
      </c>
      <c r="G222" s="1"/>
      <c r="H222" s="1"/>
      <c r="I222" s="9">
        <v>1230.8</v>
      </c>
      <c r="J222" s="10"/>
      <c r="K222" s="9">
        <v>2100</v>
      </c>
      <c r="L222" s="10"/>
      <c r="M222" s="9">
        <f t="shared" si="86"/>
        <v>-869.2</v>
      </c>
      <c r="N222" s="10"/>
      <c r="O222" s="11">
        <f t="shared" si="87"/>
        <v>0.58609999999999995</v>
      </c>
      <c r="P222" s="10"/>
      <c r="Q222" s="9">
        <v>794.85</v>
      </c>
      <c r="R222" s="10"/>
      <c r="S222" s="9">
        <v>1050</v>
      </c>
      <c r="T222" s="10"/>
      <c r="U222" s="9">
        <f t="shared" si="80"/>
        <v>-255.15</v>
      </c>
      <c r="V222" s="10"/>
      <c r="W222" s="11">
        <f t="shared" si="81"/>
        <v>0.75700000000000001</v>
      </c>
      <c r="X222" s="10"/>
      <c r="Y222" s="9">
        <f t="shared" si="82"/>
        <v>2025.65</v>
      </c>
      <c r="Z222" s="10"/>
      <c r="AA222" s="9">
        <f t="shared" si="83"/>
        <v>3150</v>
      </c>
      <c r="AB222" s="10"/>
      <c r="AC222" s="9">
        <f t="shared" si="84"/>
        <v>-1124.3499999999999</v>
      </c>
      <c r="AD222" s="10"/>
      <c r="AE222" s="11">
        <f t="shared" si="85"/>
        <v>0.64305999999999996</v>
      </c>
    </row>
    <row r="223" spans="1:31" x14ac:dyDescent="0.3">
      <c r="A223" s="1"/>
      <c r="B223" s="1"/>
      <c r="C223" s="1"/>
      <c r="D223" s="1"/>
      <c r="E223" s="1"/>
      <c r="F223" s="1" t="s">
        <v>334</v>
      </c>
      <c r="G223" s="1"/>
      <c r="H223" s="1"/>
      <c r="I223" s="9">
        <v>0</v>
      </c>
      <c r="J223" s="10"/>
      <c r="K223" s="9">
        <v>3832</v>
      </c>
      <c r="L223" s="10"/>
      <c r="M223" s="9">
        <f t="shared" si="86"/>
        <v>-3832</v>
      </c>
      <c r="N223" s="10"/>
      <c r="O223" s="11">
        <f t="shared" si="87"/>
        <v>0</v>
      </c>
      <c r="P223" s="10"/>
      <c r="Q223" s="9">
        <v>1693.63</v>
      </c>
      <c r="R223" s="10"/>
      <c r="S223" s="9">
        <v>1916</v>
      </c>
      <c r="T223" s="10"/>
      <c r="U223" s="9">
        <f t="shared" si="80"/>
        <v>-222.37</v>
      </c>
      <c r="V223" s="10"/>
      <c r="W223" s="11">
        <f t="shared" si="81"/>
        <v>0.88393999999999995</v>
      </c>
      <c r="X223" s="10"/>
      <c r="Y223" s="9">
        <f t="shared" si="82"/>
        <v>1693.63</v>
      </c>
      <c r="Z223" s="10"/>
      <c r="AA223" s="9">
        <f t="shared" si="83"/>
        <v>5748</v>
      </c>
      <c r="AB223" s="10"/>
      <c r="AC223" s="9">
        <f t="shared" si="84"/>
        <v>-4054.37</v>
      </c>
      <c r="AD223" s="10"/>
      <c r="AE223" s="11">
        <f t="shared" si="85"/>
        <v>0.29465000000000002</v>
      </c>
    </row>
    <row r="224" spans="1:31" x14ac:dyDescent="0.3">
      <c r="A224" s="1"/>
      <c r="B224" s="1"/>
      <c r="C224" s="1"/>
      <c r="D224" s="1"/>
      <c r="E224" s="1"/>
      <c r="F224" s="1" t="s">
        <v>333</v>
      </c>
      <c r="G224" s="1"/>
      <c r="H224" s="1"/>
      <c r="I224" s="9">
        <v>25307.8</v>
      </c>
      <c r="J224" s="10"/>
      <c r="K224" s="9">
        <v>32621</v>
      </c>
      <c r="L224" s="10"/>
      <c r="M224" s="9">
        <f t="shared" si="86"/>
        <v>-7313.2</v>
      </c>
      <c r="N224" s="10"/>
      <c r="O224" s="11">
        <f t="shared" si="87"/>
        <v>0.77581</v>
      </c>
      <c r="P224" s="10"/>
      <c r="Q224" s="9">
        <v>0</v>
      </c>
      <c r="R224" s="10"/>
      <c r="S224" s="9">
        <v>16310.5</v>
      </c>
      <c r="T224" s="10"/>
      <c r="U224" s="9">
        <f t="shared" si="80"/>
        <v>-16310.5</v>
      </c>
      <c r="V224" s="10"/>
      <c r="W224" s="11">
        <f t="shared" si="81"/>
        <v>0</v>
      </c>
      <c r="X224" s="10"/>
      <c r="Y224" s="9">
        <f t="shared" si="82"/>
        <v>25307.8</v>
      </c>
      <c r="Z224" s="10"/>
      <c r="AA224" s="9">
        <f t="shared" si="83"/>
        <v>48931.5</v>
      </c>
      <c r="AB224" s="10"/>
      <c r="AC224" s="9">
        <f t="shared" si="84"/>
        <v>-23623.7</v>
      </c>
      <c r="AD224" s="10"/>
      <c r="AE224" s="11">
        <f t="shared" si="85"/>
        <v>0.51720999999999995</v>
      </c>
    </row>
    <row r="225" spans="1:31" x14ac:dyDescent="0.3">
      <c r="A225" s="1"/>
      <c r="B225" s="1"/>
      <c r="C225" s="1"/>
      <c r="D225" s="1"/>
      <c r="E225" s="1"/>
      <c r="F225" s="1" t="s">
        <v>332</v>
      </c>
      <c r="G225" s="1"/>
      <c r="H225" s="1"/>
      <c r="I225" s="9">
        <v>2144.13</v>
      </c>
      <c r="J225" s="10"/>
      <c r="K225" s="9">
        <v>2500</v>
      </c>
      <c r="L225" s="10"/>
      <c r="M225" s="9">
        <f t="shared" si="86"/>
        <v>-355.87</v>
      </c>
      <c r="N225" s="10"/>
      <c r="O225" s="11">
        <f t="shared" si="87"/>
        <v>0.85765000000000002</v>
      </c>
      <c r="P225" s="10"/>
      <c r="Q225" s="9">
        <v>0</v>
      </c>
      <c r="R225" s="10"/>
      <c r="S225" s="9">
        <v>1250</v>
      </c>
      <c r="T225" s="10"/>
      <c r="U225" s="9">
        <f t="shared" si="80"/>
        <v>-1250</v>
      </c>
      <c r="V225" s="10"/>
      <c r="W225" s="11">
        <f t="shared" si="81"/>
        <v>0</v>
      </c>
      <c r="X225" s="10"/>
      <c r="Y225" s="9">
        <f t="shared" si="82"/>
        <v>2144.13</v>
      </c>
      <c r="Z225" s="10"/>
      <c r="AA225" s="9">
        <f t="shared" si="83"/>
        <v>3750</v>
      </c>
      <c r="AB225" s="10"/>
      <c r="AC225" s="9">
        <f t="shared" si="84"/>
        <v>-1605.87</v>
      </c>
      <c r="AD225" s="10"/>
      <c r="AE225" s="11">
        <f t="shared" si="85"/>
        <v>0.57177</v>
      </c>
    </row>
    <row r="226" spans="1:31" x14ac:dyDescent="0.3">
      <c r="A226" s="1"/>
      <c r="B226" s="1"/>
      <c r="C226" s="1"/>
      <c r="D226" s="1"/>
      <c r="E226" s="1"/>
      <c r="F226" s="1" t="s">
        <v>331</v>
      </c>
      <c r="G226" s="1"/>
      <c r="H226" s="1"/>
      <c r="I226" s="9">
        <v>1020</v>
      </c>
      <c r="J226" s="10"/>
      <c r="K226" s="9">
        <v>2491</v>
      </c>
      <c r="L226" s="10"/>
      <c r="M226" s="9">
        <f t="shared" si="86"/>
        <v>-1471</v>
      </c>
      <c r="N226" s="10"/>
      <c r="O226" s="11">
        <f t="shared" si="87"/>
        <v>0.40947</v>
      </c>
      <c r="P226" s="10"/>
      <c r="Q226" s="9">
        <v>0</v>
      </c>
      <c r="R226" s="10"/>
      <c r="S226" s="9">
        <v>1245.5</v>
      </c>
      <c r="T226" s="10"/>
      <c r="U226" s="9">
        <f t="shared" si="80"/>
        <v>-1245.5</v>
      </c>
      <c r="V226" s="10"/>
      <c r="W226" s="11">
        <f t="shared" si="81"/>
        <v>0</v>
      </c>
      <c r="X226" s="10"/>
      <c r="Y226" s="9">
        <f t="shared" si="82"/>
        <v>1020</v>
      </c>
      <c r="Z226" s="10"/>
      <c r="AA226" s="9">
        <f t="shared" si="83"/>
        <v>3736.5</v>
      </c>
      <c r="AB226" s="10"/>
      <c r="AC226" s="9">
        <f t="shared" si="84"/>
        <v>-2716.5</v>
      </c>
      <c r="AD226" s="10"/>
      <c r="AE226" s="11">
        <f t="shared" si="85"/>
        <v>0.27298</v>
      </c>
    </row>
    <row r="227" spans="1:31" x14ac:dyDescent="0.3">
      <c r="A227" s="1"/>
      <c r="B227" s="1"/>
      <c r="C227" s="1"/>
      <c r="D227" s="1"/>
      <c r="E227" s="1"/>
      <c r="F227" s="1" t="s">
        <v>330</v>
      </c>
      <c r="G227" s="1"/>
      <c r="H227" s="1"/>
      <c r="I227" s="9">
        <v>4382.75</v>
      </c>
      <c r="J227" s="10"/>
      <c r="K227" s="9">
        <v>1810</v>
      </c>
      <c r="L227" s="10"/>
      <c r="M227" s="9">
        <f t="shared" si="86"/>
        <v>2572.75</v>
      </c>
      <c r="N227" s="10"/>
      <c r="O227" s="11">
        <f t="shared" si="87"/>
        <v>2.4214099999999998</v>
      </c>
      <c r="P227" s="10"/>
      <c r="Q227" s="9">
        <v>0</v>
      </c>
      <c r="R227" s="10"/>
      <c r="S227" s="9">
        <v>905</v>
      </c>
      <c r="T227" s="10"/>
      <c r="U227" s="9">
        <f t="shared" si="80"/>
        <v>-905</v>
      </c>
      <c r="V227" s="10"/>
      <c r="W227" s="11">
        <f t="shared" si="81"/>
        <v>0</v>
      </c>
      <c r="X227" s="10"/>
      <c r="Y227" s="9">
        <f t="shared" si="82"/>
        <v>4382.75</v>
      </c>
      <c r="Z227" s="10"/>
      <c r="AA227" s="9">
        <f t="shared" si="83"/>
        <v>2715</v>
      </c>
      <c r="AB227" s="10"/>
      <c r="AC227" s="9">
        <f t="shared" si="84"/>
        <v>1667.75</v>
      </c>
      <c r="AD227" s="10"/>
      <c r="AE227" s="11">
        <f t="shared" si="85"/>
        <v>1.6142700000000001</v>
      </c>
    </row>
    <row r="228" spans="1:31" hidden="1" x14ac:dyDescent="0.3">
      <c r="A228" s="1"/>
      <c r="B228" s="1"/>
      <c r="C228" s="1"/>
      <c r="D228" s="1"/>
      <c r="E228" s="1"/>
      <c r="F228" s="1" t="s">
        <v>329</v>
      </c>
      <c r="G228" s="1"/>
      <c r="H228" s="1"/>
      <c r="I228" s="9">
        <v>0</v>
      </c>
      <c r="J228" s="10"/>
      <c r="K228" s="9"/>
      <c r="L228" s="10"/>
      <c r="M228" s="9"/>
      <c r="N228" s="10"/>
      <c r="O228" s="11"/>
      <c r="P228" s="10"/>
      <c r="Q228" s="9">
        <v>0</v>
      </c>
      <c r="R228" s="10"/>
      <c r="S228" s="9">
        <v>0</v>
      </c>
      <c r="T228" s="10"/>
      <c r="U228" s="9">
        <f t="shared" si="80"/>
        <v>0</v>
      </c>
      <c r="V228" s="10"/>
      <c r="W228" s="11">
        <f t="shared" si="81"/>
        <v>0</v>
      </c>
      <c r="X228" s="10"/>
      <c r="Y228" s="9">
        <f t="shared" si="82"/>
        <v>0</v>
      </c>
      <c r="Z228" s="10"/>
      <c r="AA228" s="9">
        <f t="shared" si="83"/>
        <v>0</v>
      </c>
      <c r="AB228" s="10"/>
      <c r="AC228" s="9">
        <f t="shared" si="84"/>
        <v>0</v>
      </c>
      <c r="AD228" s="10"/>
      <c r="AE228" s="11">
        <f t="shared" si="85"/>
        <v>0</v>
      </c>
    </row>
    <row r="229" spans="1:31" hidden="1" x14ac:dyDescent="0.3">
      <c r="A229" s="1"/>
      <c r="B229" s="1"/>
      <c r="C229" s="1"/>
      <c r="D229" s="1"/>
      <c r="E229" s="1"/>
      <c r="F229" s="1" t="s">
        <v>328</v>
      </c>
      <c r="G229" s="1"/>
      <c r="H229" s="1"/>
      <c r="I229" s="9">
        <v>0</v>
      </c>
      <c r="J229" s="10"/>
      <c r="K229" s="9"/>
      <c r="L229" s="10"/>
      <c r="M229" s="9"/>
      <c r="N229" s="10"/>
      <c r="O229" s="11"/>
      <c r="P229" s="10"/>
      <c r="Q229" s="9">
        <v>0</v>
      </c>
      <c r="R229" s="10"/>
      <c r="S229" s="9">
        <v>0</v>
      </c>
      <c r="T229" s="10"/>
      <c r="U229" s="9">
        <f t="shared" si="80"/>
        <v>0</v>
      </c>
      <c r="V229" s="10"/>
      <c r="W229" s="11">
        <f t="shared" si="81"/>
        <v>0</v>
      </c>
      <c r="X229" s="10"/>
      <c r="Y229" s="9">
        <f t="shared" si="82"/>
        <v>0</v>
      </c>
      <c r="Z229" s="10"/>
      <c r="AA229" s="9">
        <f t="shared" si="83"/>
        <v>0</v>
      </c>
      <c r="AB229" s="10"/>
      <c r="AC229" s="9">
        <f t="shared" si="84"/>
        <v>0</v>
      </c>
      <c r="AD229" s="10"/>
      <c r="AE229" s="11">
        <f t="shared" si="85"/>
        <v>0</v>
      </c>
    </row>
    <row r="230" spans="1:31" hidden="1" x14ac:dyDescent="0.3">
      <c r="A230" s="1"/>
      <c r="B230" s="1"/>
      <c r="C230" s="1"/>
      <c r="D230" s="1"/>
      <c r="E230" s="1"/>
      <c r="F230" s="1" t="s">
        <v>327</v>
      </c>
      <c r="G230" s="1"/>
      <c r="H230" s="1"/>
      <c r="I230" s="9">
        <v>0</v>
      </c>
      <c r="J230" s="10"/>
      <c r="K230" s="9"/>
      <c r="L230" s="10"/>
      <c r="M230" s="9"/>
      <c r="N230" s="10"/>
      <c r="O230" s="11"/>
      <c r="P230" s="10"/>
      <c r="Q230" s="9">
        <v>0</v>
      </c>
      <c r="R230" s="10"/>
      <c r="S230" s="9">
        <v>0</v>
      </c>
      <c r="T230" s="10"/>
      <c r="U230" s="9">
        <f t="shared" si="80"/>
        <v>0</v>
      </c>
      <c r="V230" s="10"/>
      <c r="W230" s="11">
        <f t="shared" si="81"/>
        <v>0</v>
      </c>
      <c r="X230" s="10"/>
      <c r="Y230" s="9">
        <f t="shared" si="82"/>
        <v>0</v>
      </c>
      <c r="Z230" s="10"/>
      <c r="AA230" s="9">
        <f t="shared" si="83"/>
        <v>0</v>
      </c>
      <c r="AB230" s="10"/>
      <c r="AC230" s="9">
        <f t="shared" si="84"/>
        <v>0</v>
      </c>
      <c r="AD230" s="10"/>
      <c r="AE230" s="11">
        <f t="shared" si="85"/>
        <v>0</v>
      </c>
    </row>
    <row r="231" spans="1:31" hidden="1" x14ac:dyDescent="0.3">
      <c r="A231" s="1"/>
      <c r="B231" s="1"/>
      <c r="C231" s="1"/>
      <c r="D231" s="1"/>
      <c r="E231" s="1"/>
      <c r="F231" s="1" t="s">
        <v>326</v>
      </c>
      <c r="G231" s="1"/>
      <c r="H231" s="1"/>
      <c r="I231" s="9">
        <v>0</v>
      </c>
      <c r="J231" s="10"/>
      <c r="K231" s="9"/>
      <c r="L231" s="10"/>
      <c r="M231" s="9"/>
      <c r="N231" s="10"/>
      <c r="O231" s="11"/>
      <c r="P231" s="10"/>
      <c r="Q231" s="9">
        <v>0</v>
      </c>
      <c r="R231" s="10"/>
      <c r="S231" s="9">
        <v>0</v>
      </c>
      <c r="T231" s="10"/>
      <c r="U231" s="9">
        <f t="shared" si="80"/>
        <v>0</v>
      </c>
      <c r="V231" s="10"/>
      <c r="W231" s="11">
        <f t="shared" si="81"/>
        <v>0</v>
      </c>
      <c r="X231" s="10"/>
      <c r="Y231" s="9">
        <f t="shared" si="82"/>
        <v>0</v>
      </c>
      <c r="Z231" s="10"/>
      <c r="AA231" s="9">
        <f t="shared" si="83"/>
        <v>0</v>
      </c>
      <c r="AB231" s="10"/>
      <c r="AC231" s="9">
        <f t="shared" si="84"/>
        <v>0</v>
      </c>
      <c r="AD231" s="10"/>
      <c r="AE231" s="11">
        <f t="shared" si="85"/>
        <v>0</v>
      </c>
    </row>
    <row r="232" spans="1:31" x14ac:dyDescent="0.3">
      <c r="A232" s="1"/>
      <c r="B232" s="1"/>
      <c r="C232" s="1"/>
      <c r="D232" s="1"/>
      <c r="E232" s="1"/>
      <c r="F232" s="1" t="s">
        <v>325</v>
      </c>
      <c r="G232" s="1"/>
      <c r="H232" s="1"/>
      <c r="I232" s="9">
        <v>83.34</v>
      </c>
      <c r="J232" s="10"/>
      <c r="K232" s="9">
        <v>83</v>
      </c>
      <c r="L232" s="10"/>
      <c r="M232" s="9">
        <f>ROUND((I232-K232),5)</f>
        <v>0.34</v>
      </c>
      <c r="N232" s="10"/>
      <c r="O232" s="11">
        <f>ROUND(IF(K232=0, IF(I232=0, 0, 1), I232/K232),5)</f>
        <v>1.0041</v>
      </c>
      <c r="P232" s="10"/>
      <c r="Q232" s="9">
        <v>83.34</v>
      </c>
      <c r="R232" s="10"/>
      <c r="S232" s="9">
        <v>41.5</v>
      </c>
      <c r="T232" s="10"/>
      <c r="U232" s="9">
        <f t="shared" si="80"/>
        <v>41.84</v>
      </c>
      <c r="V232" s="10"/>
      <c r="W232" s="11">
        <f t="shared" si="81"/>
        <v>2.0081899999999999</v>
      </c>
      <c r="X232" s="10"/>
      <c r="Y232" s="9">
        <f t="shared" si="82"/>
        <v>166.68</v>
      </c>
      <c r="Z232" s="10"/>
      <c r="AA232" s="9">
        <f t="shared" si="83"/>
        <v>124.5</v>
      </c>
      <c r="AB232" s="10"/>
      <c r="AC232" s="9">
        <f t="shared" si="84"/>
        <v>42.18</v>
      </c>
      <c r="AD232" s="10"/>
      <c r="AE232" s="11">
        <f t="shared" si="85"/>
        <v>1.3388</v>
      </c>
    </row>
    <row r="233" spans="1:31" ht="19.5" thickBot="1" x14ac:dyDescent="0.35">
      <c r="A233" s="1"/>
      <c r="B233" s="1"/>
      <c r="C233" s="1"/>
      <c r="D233" s="1"/>
      <c r="E233" s="1"/>
      <c r="F233" s="1" t="s">
        <v>324</v>
      </c>
      <c r="G233" s="1"/>
      <c r="H233" s="1"/>
      <c r="I233" s="12">
        <v>0</v>
      </c>
      <c r="J233" s="10"/>
      <c r="K233" s="12">
        <v>0</v>
      </c>
      <c r="L233" s="10"/>
      <c r="M233" s="12">
        <f>ROUND((I233-K233),5)</f>
        <v>0</v>
      </c>
      <c r="N233" s="10"/>
      <c r="O233" s="13">
        <f>ROUND(IF(K233=0, IF(I233=0, 0, 1), I233/K233),5)</f>
        <v>0</v>
      </c>
      <c r="P233" s="10"/>
      <c r="Q233" s="12">
        <v>0</v>
      </c>
      <c r="R233" s="10"/>
      <c r="S233" s="12">
        <v>0</v>
      </c>
      <c r="T233" s="10"/>
      <c r="U233" s="12">
        <f t="shared" si="80"/>
        <v>0</v>
      </c>
      <c r="V233" s="10"/>
      <c r="W233" s="13">
        <f t="shared" si="81"/>
        <v>0</v>
      </c>
      <c r="X233" s="10"/>
      <c r="Y233" s="12">
        <f t="shared" si="82"/>
        <v>0</v>
      </c>
      <c r="Z233" s="10"/>
      <c r="AA233" s="12">
        <f t="shared" si="83"/>
        <v>0</v>
      </c>
      <c r="AB233" s="10"/>
      <c r="AC233" s="12">
        <f t="shared" si="84"/>
        <v>0</v>
      </c>
      <c r="AD233" s="10"/>
      <c r="AE233" s="13">
        <f t="shared" si="85"/>
        <v>0</v>
      </c>
    </row>
    <row r="234" spans="1:31" x14ac:dyDescent="0.3">
      <c r="A234" s="1"/>
      <c r="B234" s="1"/>
      <c r="C234" s="1"/>
      <c r="D234" s="1"/>
      <c r="E234" s="1" t="s">
        <v>323</v>
      </c>
      <c r="F234" s="1"/>
      <c r="G234" s="1"/>
      <c r="H234" s="1"/>
      <c r="I234" s="9">
        <f>ROUND(SUM(I219:I233),5)</f>
        <v>39431.620000000003</v>
      </c>
      <c r="J234" s="10"/>
      <c r="K234" s="9">
        <f>ROUND(SUM(K219:K233),5)</f>
        <v>54416</v>
      </c>
      <c r="L234" s="10"/>
      <c r="M234" s="9">
        <f>ROUND((I234-K234),5)</f>
        <v>-14984.38</v>
      </c>
      <c r="N234" s="10"/>
      <c r="O234" s="11">
        <f>ROUND(IF(K234=0, IF(I234=0, 0, 1), I234/K234),5)</f>
        <v>0.72463</v>
      </c>
      <c r="P234" s="10"/>
      <c r="Q234" s="9">
        <f>ROUND(SUM(Q219:Q233),5)</f>
        <v>5970.46</v>
      </c>
      <c r="R234" s="10"/>
      <c r="S234" s="9">
        <f>ROUND(SUM(S219:S233),5)</f>
        <v>27208</v>
      </c>
      <c r="T234" s="10"/>
      <c r="U234" s="9">
        <f t="shared" si="80"/>
        <v>-21237.54</v>
      </c>
      <c r="V234" s="10"/>
      <c r="W234" s="11">
        <f t="shared" si="81"/>
        <v>0.21944</v>
      </c>
      <c r="X234" s="10"/>
      <c r="Y234" s="9">
        <f t="shared" si="82"/>
        <v>45402.080000000002</v>
      </c>
      <c r="Z234" s="10"/>
      <c r="AA234" s="9">
        <f t="shared" si="83"/>
        <v>81624</v>
      </c>
      <c r="AB234" s="10"/>
      <c r="AC234" s="9">
        <f t="shared" si="84"/>
        <v>-36221.919999999998</v>
      </c>
      <c r="AD234" s="10"/>
      <c r="AE234" s="11">
        <f t="shared" si="85"/>
        <v>0.55623</v>
      </c>
    </row>
    <row r="235" spans="1:31" x14ac:dyDescent="0.3">
      <c r="A235" s="1"/>
      <c r="B235" s="1"/>
      <c r="C235" s="1"/>
      <c r="D235" s="1"/>
      <c r="E235" s="1" t="s">
        <v>322</v>
      </c>
      <c r="F235" s="1"/>
      <c r="G235" s="1"/>
      <c r="H235" s="1"/>
      <c r="I235" s="9"/>
      <c r="J235" s="10"/>
      <c r="K235" s="9"/>
      <c r="L235" s="10"/>
      <c r="M235" s="9"/>
      <c r="N235" s="10"/>
      <c r="O235" s="11"/>
      <c r="P235" s="10"/>
      <c r="Q235" s="9"/>
      <c r="R235" s="10"/>
      <c r="S235" s="9"/>
      <c r="T235" s="10"/>
      <c r="U235" s="9"/>
      <c r="V235" s="10"/>
      <c r="W235" s="11"/>
      <c r="X235" s="10"/>
      <c r="Y235" s="9"/>
      <c r="Z235" s="10"/>
      <c r="AA235" s="9"/>
      <c r="AB235" s="10"/>
      <c r="AC235" s="9"/>
      <c r="AD235" s="10"/>
      <c r="AE235" s="11"/>
    </row>
    <row r="236" spans="1:31" hidden="1" x14ac:dyDescent="0.3">
      <c r="A236" s="1"/>
      <c r="B236" s="1"/>
      <c r="C236" s="1"/>
      <c r="D236" s="1"/>
      <c r="E236" s="1"/>
      <c r="F236" s="1" t="s">
        <v>321</v>
      </c>
      <c r="G236" s="1"/>
      <c r="H236" s="1"/>
      <c r="I236" s="9">
        <v>0</v>
      </c>
      <c r="J236" s="10"/>
      <c r="K236" s="9">
        <v>0</v>
      </c>
      <c r="L236" s="10"/>
      <c r="M236" s="9">
        <f>ROUND((I236-K236),5)</f>
        <v>0</v>
      </c>
      <c r="N236" s="10"/>
      <c r="O236" s="11">
        <f>ROUND(IF(K236=0, IF(I236=0, 0, 1), I236/K236),5)</f>
        <v>0</v>
      </c>
      <c r="P236" s="10"/>
      <c r="Q236" s="9">
        <v>0</v>
      </c>
      <c r="R236" s="10"/>
      <c r="S236" s="9">
        <v>0</v>
      </c>
      <c r="T236" s="10"/>
      <c r="U236" s="9">
        <f>ROUND((Q236-S236),5)</f>
        <v>0</v>
      </c>
      <c r="V236" s="10"/>
      <c r="W236" s="11">
        <f>ROUND(IF(S236=0, IF(Q236=0, 0, 1), Q236/S236),5)</f>
        <v>0</v>
      </c>
      <c r="X236" s="10"/>
      <c r="Y236" s="9">
        <f>ROUND(I236+Q236,5)</f>
        <v>0</v>
      </c>
      <c r="Z236" s="10"/>
      <c r="AA236" s="9">
        <f>ROUND(K236+S236,5)</f>
        <v>0</v>
      </c>
      <c r="AB236" s="10"/>
      <c r="AC236" s="9">
        <f>ROUND((Y236-AA236),5)</f>
        <v>0</v>
      </c>
      <c r="AD236" s="10"/>
      <c r="AE236" s="11">
        <f>ROUND(IF(AA236=0, IF(Y236=0, 0, 1), Y236/AA236),5)</f>
        <v>0</v>
      </c>
    </row>
    <row r="237" spans="1:31" hidden="1" x14ac:dyDescent="0.3">
      <c r="A237" s="1"/>
      <c r="B237" s="1"/>
      <c r="C237" s="1"/>
      <c r="D237" s="1"/>
      <c r="E237" s="1"/>
      <c r="F237" s="1" t="s">
        <v>320</v>
      </c>
      <c r="G237" s="1"/>
      <c r="H237" s="1"/>
      <c r="I237" s="9">
        <v>0</v>
      </c>
      <c r="J237" s="10"/>
      <c r="K237" s="9"/>
      <c r="L237" s="10"/>
      <c r="M237" s="9"/>
      <c r="N237" s="10"/>
      <c r="O237" s="11"/>
      <c r="P237" s="10"/>
      <c r="Q237" s="9">
        <v>0</v>
      </c>
      <c r="R237" s="10"/>
      <c r="S237" s="9">
        <v>0</v>
      </c>
      <c r="T237" s="10"/>
      <c r="U237" s="9">
        <f>ROUND((Q237-S237),5)</f>
        <v>0</v>
      </c>
      <c r="V237" s="10"/>
      <c r="W237" s="11">
        <f>ROUND(IF(S237=0, IF(Q237=0, 0, 1), Q237/S237),5)</f>
        <v>0</v>
      </c>
      <c r="X237" s="10"/>
      <c r="Y237" s="9">
        <f>ROUND(I237+Q237,5)</f>
        <v>0</v>
      </c>
      <c r="Z237" s="10"/>
      <c r="AA237" s="9">
        <f>ROUND(K237+S237,5)</f>
        <v>0</v>
      </c>
      <c r="AB237" s="10"/>
      <c r="AC237" s="9">
        <f>ROUND((Y237-AA237),5)</f>
        <v>0</v>
      </c>
      <c r="AD237" s="10"/>
      <c r="AE237" s="11">
        <f>ROUND(IF(AA237=0, IF(Y237=0, 0, 1), Y237/AA237),5)</f>
        <v>0</v>
      </c>
    </row>
    <row r="238" spans="1:31" x14ac:dyDescent="0.3">
      <c r="A238" s="1"/>
      <c r="B238" s="1"/>
      <c r="C238" s="1"/>
      <c r="D238" s="1"/>
      <c r="E238" s="1"/>
      <c r="F238" s="1" t="s">
        <v>319</v>
      </c>
      <c r="G238" s="1"/>
      <c r="H238" s="1"/>
      <c r="I238" s="9">
        <v>912.89</v>
      </c>
      <c r="J238" s="10"/>
      <c r="K238" s="9">
        <v>594</v>
      </c>
      <c r="L238" s="10"/>
      <c r="M238" s="9">
        <f>ROUND((I238-K238),5)</f>
        <v>318.89</v>
      </c>
      <c r="N238" s="10"/>
      <c r="O238" s="11">
        <f>ROUND(IF(K238=0, IF(I238=0, 0, 1), I238/K238),5)</f>
        <v>1.53685</v>
      </c>
      <c r="P238" s="10"/>
      <c r="Q238" s="9">
        <v>126</v>
      </c>
      <c r="R238" s="10"/>
      <c r="S238" s="9">
        <v>297</v>
      </c>
      <c r="T238" s="10"/>
      <c r="U238" s="9">
        <f>ROUND((Q238-S238),5)</f>
        <v>-171</v>
      </c>
      <c r="V238" s="10"/>
      <c r="W238" s="11">
        <f>ROUND(IF(S238=0, IF(Q238=0, 0, 1), Q238/S238),5)</f>
        <v>0.42424000000000001</v>
      </c>
      <c r="X238" s="10"/>
      <c r="Y238" s="9">
        <f>ROUND(I238+Q238,5)</f>
        <v>1038.8900000000001</v>
      </c>
      <c r="Z238" s="10"/>
      <c r="AA238" s="9">
        <f>ROUND(K238+S238,5)</f>
        <v>891</v>
      </c>
      <c r="AB238" s="10"/>
      <c r="AC238" s="9">
        <f>ROUND((Y238-AA238),5)</f>
        <v>147.88999999999999</v>
      </c>
      <c r="AD238" s="10"/>
      <c r="AE238" s="11">
        <f>ROUND(IF(AA238=0, IF(Y238=0, 0, 1), Y238/AA238),5)</f>
        <v>1.16598</v>
      </c>
    </row>
    <row r="239" spans="1:31" x14ac:dyDescent="0.3">
      <c r="A239" s="1"/>
      <c r="B239" s="1"/>
      <c r="C239" s="1"/>
      <c r="D239" s="1"/>
      <c r="E239" s="1"/>
      <c r="F239" s="1" t="s">
        <v>318</v>
      </c>
      <c r="G239" s="1"/>
      <c r="H239" s="1"/>
      <c r="I239" s="9"/>
      <c r="J239" s="10"/>
      <c r="K239" s="9"/>
      <c r="L239" s="10"/>
      <c r="M239" s="9"/>
      <c r="N239" s="10"/>
      <c r="O239" s="11"/>
      <c r="P239" s="10"/>
      <c r="Q239" s="9"/>
      <c r="R239" s="10"/>
      <c r="S239" s="9"/>
      <c r="T239" s="10"/>
      <c r="U239" s="9"/>
      <c r="V239" s="10"/>
      <c r="W239" s="11"/>
      <c r="X239" s="10"/>
      <c r="Y239" s="9"/>
      <c r="Z239" s="10"/>
      <c r="AA239" s="9"/>
      <c r="AB239" s="10"/>
      <c r="AC239" s="9"/>
      <c r="AD239" s="10"/>
      <c r="AE239" s="11"/>
    </row>
    <row r="240" spans="1:31" x14ac:dyDescent="0.3">
      <c r="A240" s="1"/>
      <c r="B240" s="1"/>
      <c r="C240" s="1"/>
      <c r="D240" s="1"/>
      <c r="E240" s="1"/>
      <c r="F240" s="1"/>
      <c r="G240" s="1" t="s">
        <v>317</v>
      </c>
      <c r="H240" s="1"/>
      <c r="I240" s="9">
        <v>0</v>
      </c>
      <c r="J240" s="10"/>
      <c r="K240" s="9">
        <v>416</v>
      </c>
      <c r="L240" s="10"/>
      <c r="M240" s="9">
        <f>ROUND((I240-K240),5)</f>
        <v>-416</v>
      </c>
      <c r="N240" s="10"/>
      <c r="O240" s="11">
        <f>ROUND(IF(K240=0, IF(I240=0, 0, 1), I240/K240),5)</f>
        <v>0</v>
      </c>
      <c r="P240" s="10"/>
      <c r="Q240" s="9">
        <v>0</v>
      </c>
      <c r="R240" s="10"/>
      <c r="S240" s="9">
        <v>208</v>
      </c>
      <c r="T240" s="10"/>
      <c r="U240" s="9">
        <f t="shared" ref="U240:U265" si="88">ROUND((Q240-S240),5)</f>
        <v>-208</v>
      </c>
      <c r="V240" s="10"/>
      <c r="W240" s="11">
        <f t="shared" ref="W240:W265" si="89">ROUND(IF(S240=0, IF(Q240=0, 0, 1), Q240/S240),5)</f>
        <v>0</v>
      </c>
      <c r="X240" s="10"/>
      <c r="Y240" s="9">
        <f t="shared" ref="Y240:Y265" si="90">ROUND(I240+Q240,5)</f>
        <v>0</v>
      </c>
      <c r="Z240" s="10"/>
      <c r="AA240" s="9">
        <f t="shared" ref="AA240:AA265" si="91">ROUND(K240+S240,5)</f>
        <v>624</v>
      </c>
      <c r="AB240" s="10"/>
      <c r="AC240" s="9">
        <f t="shared" ref="AC240:AC265" si="92">ROUND((Y240-AA240),5)</f>
        <v>-624</v>
      </c>
      <c r="AD240" s="10"/>
      <c r="AE240" s="11">
        <f t="shared" ref="AE240:AE265" si="93">ROUND(IF(AA240=0, IF(Y240=0, 0, 1), Y240/AA240),5)</f>
        <v>0</v>
      </c>
    </row>
    <row r="241" spans="1:31" x14ac:dyDescent="0.3">
      <c r="A241" s="1"/>
      <c r="B241" s="1"/>
      <c r="C241" s="1"/>
      <c r="D241" s="1"/>
      <c r="E241" s="1"/>
      <c r="F241" s="1"/>
      <c r="G241" s="1" t="s">
        <v>316</v>
      </c>
      <c r="H241" s="1"/>
      <c r="I241" s="9">
        <v>9.92</v>
      </c>
      <c r="J241" s="10"/>
      <c r="K241" s="9">
        <v>0</v>
      </c>
      <c r="L241" s="10"/>
      <c r="M241" s="9">
        <f>ROUND((I241-K241),5)</f>
        <v>9.92</v>
      </c>
      <c r="N241" s="10"/>
      <c r="O241" s="11">
        <f>ROUND(IF(K241=0, IF(I241=0, 0, 1), I241/K241),5)</f>
        <v>1</v>
      </c>
      <c r="P241" s="10"/>
      <c r="Q241" s="9">
        <v>0</v>
      </c>
      <c r="R241" s="10"/>
      <c r="S241" s="9">
        <v>0</v>
      </c>
      <c r="T241" s="10"/>
      <c r="U241" s="9">
        <f t="shared" si="88"/>
        <v>0</v>
      </c>
      <c r="V241" s="10"/>
      <c r="W241" s="11">
        <f t="shared" si="89"/>
        <v>0</v>
      </c>
      <c r="X241" s="10"/>
      <c r="Y241" s="9">
        <f t="shared" si="90"/>
        <v>9.92</v>
      </c>
      <c r="Z241" s="10"/>
      <c r="AA241" s="9">
        <f t="shared" si="91"/>
        <v>0</v>
      </c>
      <c r="AB241" s="10"/>
      <c r="AC241" s="9">
        <f t="shared" si="92"/>
        <v>9.92</v>
      </c>
      <c r="AD241" s="10"/>
      <c r="AE241" s="11">
        <f t="shared" si="93"/>
        <v>1</v>
      </c>
    </row>
    <row r="242" spans="1:31" x14ac:dyDescent="0.3">
      <c r="A242" s="1"/>
      <c r="B242" s="1"/>
      <c r="C242" s="1"/>
      <c r="D242" s="1"/>
      <c r="E242" s="1"/>
      <c r="F242" s="1"/>
      <c r="G242" s="1" t="s">
        <v>315</v>
      </c>
      <c r="H242" s="1"/>
      <c r="I242" s="9">
        <v>0</v>
      </c>
      <c r="J242" s="10"/>
      <c r="K242" s="9">
        <v>416</v>
      </c>
      <c r="L242" s="10"/>
      <c r="M242" s="9">
        <f>ROUND((I242-K242),5)</f>
        <v>-416</v>
      </c>
      <c r="N242" s="10"/>
      <c r="O242" s="11">
        <f>ROUND(IF(K242=0, IF(I242=0, 0, 1), I242/K242),5)</f>
        <v>0</v>
      </c>
      <c r="P242" s="10"/>
      <c r="Q242" s="9">
        <v>0</v>
      </c>
      <c r="R242" s="10"/>
      <c r="S242" s="9">
        <v>208</v>
      </c>
      <c r="T242" s="10"/>
      <c r="U242" s="9">
        <f t="shared" si="88"/>
        <v>-208</v>
      </c>
      <c r="V242" s="10"/>
      <c r="W242" s="11">
        <f t="shared" si="89"/>
        <v>0</v>
      </c>
      <c r="X242" s="10"/>
      <c r="Y242" s="9">
        <f t="shared" si="90"/>
        <v>0</v>
      </c>
      <c r="Z242" s="10"/>
      <c r="AA242" s="9">
        <f t="shared" si="91"/>
        <v>624</v>
      </c>
      <c r="AB242" s="10"/>
      <c r="AC242" s="9">
        <f t="shared" si="92"/>
        <v>-624</v>
      </c>
      <c r="AD242" s="10"/>
      <c r="AE242" s="11">
        <f t="shared" si="93"/>
        <v>0</v>
      </c>
    </row>
    <row r="243" spans="1:31" ht="19.5" thickBot="1" x14ac:dyDescent="0.35">
      <c r="A243" s="1"/>
      <c r="B243" s="1"/>
      <c r="C243" s="1"/>
      <c r="D243" s="1"/>
      <c r="E243" s="1"/>
      <c r="F243" s="1"/>
      <c r="G243" s="1" t="s">
        <v>314</v>
      </c>
      <c r="H243" s="1"/>
      <c r="I243" s="12">
        <v>3228.49</v>
      </c>
      <c r="J243" s="10"/>
      <c r="K243" s="12">
        <v>2500</v>
      </c>
      <c r="L243" s="10"/>
      <c r="M243" s="12">
        <f>ROUND((I243-K243),5)</f>
        <v>728.49</v>
      </c>
      <c r="N243" s="10"/>
      <c r="O243" s="13">
        <f>ROUND(IF(K243=0, IF(I243=0, 0, 1), I243/K243),5)</f>
        <v>1.2914000000000001</v>
      </c>
      <c r="P243" s="10"/>
      <c r="Q243" s="12">
        <v>-43.01</v>
      </c>
      <c r="R243" s="10"/>
      <c r="S243" s="12">
        <v>1250</v>
      </c>
      <c r="T243" s="10"/>
      <c r="U243" s="12">
        <f t="shared" si="88"/>
        <v>-1293.01</v>
      </c>
      <c r="V243" s="10"/>
      <c r="W243" s="13">
        <f t="shared" si="89"/>
        <v>-3.4410000000000003E-2</v>
      </c>
      <c r="X243" s="10"/>
      <c r="Y243" s="12">
        <f t="shared" si="90"/>
        <v>3185.48</v>
      </c>
      <c r="Z243" s="10"/>
      <c r="AA243" s="12">
        <f t="shared" si="91"/>
        <v>3750</v>
      </c>
      <c r="AB243" s="10"/>
      <c r="AC243" s="12">
        <f t="shared" si="92"/>
        <v>-564.52</v>
      </c>
      <c r="AD243" s="10"/>
      <c r="AE243" s="13">
        <f t="shared" si="93"/>
        <v>0.84945999999999999</v>
      </c>
    </row>
    <row r="244" spans="1:31" x14ac:dyDescent="0.3">
      <c r="A244" s="1"/>
      <c r="B244" s="1"/>
      <c r="C244" s="1"/>
      <c r="D244" s="1"/>
      <c r="E244" s="1"/>
      <c r="F244" s="1" t="s">
        <v>313</v>
      </c>
      <c r="G244" s="1"/>
      <c r="H244" s="1"/>
      <c r="I244" s="9">
        <f>ROUND(SUM(I239:I243),5)</f>
        <v>3238.41</v>
      </c>
      <c r="J244" s="10"/>
      <c r="K244" s="9">
        <f>ROUND(SUM(K239:K243),5)</f>
        <v>3332</v>
      </c>
      <c r="L244" s="10"/>
      <c r="M244" s="9">
        <f>ROUND((I244-K244),5)</f>
        <v>-93.59</v>
      </c>
      <c r="N244" s="10"/>
      <c r="O244" s="11">
        <f>ROUND(IF(K244=0, IF(I244=0, 0, 1), I244/K244),5)</f>
        <v>0.97191000000000005</v>
      </c>
      <c r="P244" s="10"/>
      <c r="Q244" s="9">
        <f>ROUND(SUM(Q239:Q243),5)</f>
        <v>-43.01</v>
      </c>
      <c r="R244" s="10"/>
      <c r="S244" s="9">
        <f>ROUND(SUM(S239:S243),5)</f>
        <v>1666</v>
      </c>
      <c r="T244" s="10"/>
      <c r="U244" s="9">
        <f t="shared" si="88"/>
        <v>-1709.01</v>
      </c>
      <c r="V244" s="10"/>
      <c r="W244" s="11">
        <f t="shared" si="89"/>
        <v>-2.5819999999999999E-2</v>
      </c>
      <c r="X244" s="10"/>
      <c r="Y244" s="9">
        <f t="shared" si="90"/>
        <v>3195.4</v>
      </c>
      <c r="Z244" s="10"/>
      <c r="AA244" s="9">
        <f t="shared" si="91"/>
        <v>4998</v>
      </c>
      <c r="AB244" s="10"/>
      <c r="AC244" s="9">
        <f t="shared" si="92"/>
        <v>-1802.6</v>
      </c>
      <c r="AD244" s="10"/>
      <c r="AE244" s="11">
        <f t="shared" si="93"/>
        <v>0.63934000000000002</v>
      </c>
    </row>
    <row r="245" spans="1:31" hidden="1" x14ac:dyDescent="0.3">
      <c r="A245" s="1"/>
      <c r="B245" s="1"/>
      <c r="C245" s="1"/>
      <c r="D245" s="1"/>
      <c r="E245" s="1"/>
      <c r="F245" s="1" t="s">
        <v>312</v>
      </c>
      <c r="G245" s="1"/>
      <c r="H245" s="1"/>
      <c r="I245" s="9">
        <v>0</v>
      </c>
      <c r="J245" s="10"/>
      <c r="K245" s="9"/>
      <c r="L245" s="10"/>
      <c r="M245" s="9"/>
      <c r="N245" s="10"/>
      <c r="O245" s="11"/>
      <c r="P245" s="10"/>
      <c r="Q245" s="9">
        <v>0</v>
      </c>
      <c r="R245" s="10"/>
      <c r="S245" s="9">
        <v>0</v>
      </c>
      <c r="T245" s="10"/>
      <c r="U245" s="9">
        <f t="shared" si="88"/>
        <v>0</v>
      </c>
      <c r="V245" s="10"/>
      <c r="W245" s="11">
        <f t="shared" si="89"/>
        <v>0</v>
      </c>
      <c r="X245" s="10"/>
      <c r="Y245" s="9">
        <f t="shared" si="90"/>
        <v>0</v>
      </c>
      <c r="Z245" s="10"/>
      <c r="AA245" s="9">
        <f t="shared" si="91"/>
        <v>0</v>
      </c>
      <c r="AB245" s="10"/>
      <c r="AC245" s="9">
        <f t="shared" si="92"/>
        <v>0</v>
      </c>
      <c r="AD245" s="10"/>
      <c r="AE245" s="11">
        <f t="shared" si="93"/>
        <v>0</v>
      </c>
    </row>
    <row r="246" spans="1:31" hidden="1" x14ac:dyDescent="0.3">
      <c r="A246" s="1"/>
      <c r="B246" s="1"/>
      <c r="C246" s="1"/>
      <c r="D246" s="1"/>
      <c r="E246" s="1"/>
      <c r="F246" s="1" t="s">
        <v>311</v>
      </c>
      <c r="G246" s="1"/>
      <c r="H246" s="1"/>
      <c r="I246" s="9">
        <v>0</v>
      </c>
      <c r="J246" s="10"/>
      <c r="K246" s="9"/>
      <c r="L246" s="10"/>
      <c r="M246" s="9"/>
      <c r="N246" s="10"/>
      <c r="O246" s="11"/>
      <c r="P246" s="10"/>
      <c r="Q246" s="9">
        <v>0</v>
      </c>
      <c r="R246" s="10"/>
      <c r="S246" s="9">
        <v>0</v>
      </c>
      <c r="T246" s="10"/>
      <c r="U246" s="9">
        <f t="shared" si="88"/>
        <v>0</v>
      </c>
      <c r="V246" s="10"/>
      <c r="W246" s="11">
        <f t="shared" si="89"/>
        <v>0</v>
      </c>
      <c r="X246" s="10"/>
      <c r="Y246" s="9">
        <f t="shared" si="90"/>
        <v>0</v>
      </c>
      <c r="Z246" s="10"/>
      <c r="AA246" s="9">
        <f t="shared" si="91"/>
        <v>0</v>
      </c>
      <c r="AB246" s="10"/>
      <c r="AC246" s="9">
        <f t="shared" si="92"/>
        <v>0</v>
      </c>
      <c r="AD246" s="10"/>
      <c r="AE246" s="11">
        <f t="shared" si="93"/>
        <v>0</v>
      </c>
    </row>
    <row r="247" spans="1:31" hidden="1" x14ac:dyDescent="0.3">
      <c r="A247" s="1"/>
      <c r="B247" s="1"/>
      <c r="C247" s="1"/>
      <c r="D247" s="1"/>
      <c r="E247" s="1"/>
      <c r="F247" s="1" t="s">
        <v>310</v>
      </c>
      <c r="G247" s="1"/>
      <c r="H247" s="1"/>
      <c r="I247" s="9">
        <v>0</v>
      </c>
      <c r="J247" s="10"/>
      <c r="K247" s="9"/>
      <c r="L247" s="10"/>
      <c r="M247" s="9"/>
      <c r="N247" s="10"/>
      <c r="O247" s="11"/>
      <c r="P247" s="10"/>
      <c r="Q247" s="9">
        <v>0</v>
      </c>
      <c r="R247" s="10"/>
      <c r="S247" s="9">
        <v>0</v>
      </c>
      <c r="T247" s="10"/>
      <c r="U247" s="9">
        <f t="shared" si="88"/>
        <v>0</v>
      </c>
      <c r="V247" s="10"/>
      <c r="W247" s="11">
        <f t="shared" si="89"/>
        <v>0</v>
      </c>
      <c r="X247" s="10"/>
      <c r="Y247" s="9">
        <f t="shared" si="90"/>
        <v>0</v>
      </c>
      <c r="Z247" s="10"/>
      <c r="AA247" s="9">
        <f t="shared" si="91"/>
        <v>0</v>
      </c>
      <c r="AB247" s="10"/>
      <c r="AC247" s="9">
        <f t="shared" si="92"/>
        <v>0</v>
      </c>
      <c r="AD247" s="10"/>
      <c r="AE247" s="11">
        <f t="shared" si="93"/>
        <v>0</v>
      </c>
    </row>
    <row r="248" spans="1:31" hidden="1" x14ac:dyDescent="0.3">
      <c r="A248" s="1"/>
      <c r="B248" s="1"/>
      <c r="C248" s="1"/>
      <c r="D248" s="1"/>
      <c r="E248" s="1"/>
      <c r="F248" s="1" t="s">
        <v>309</v>
      </c>
      <c r="G248" s="1"/>
      <c r="H248" s="1"/>
      <c r="I248" s="9">
        <v>0</v>
      </c>
      <c r="J248" s="10"/>
      <c r="K248" s="9"/>
      <c r="L248" s="10"/>
      <c r="M248" s="9"/>
      <c r="N248" s="10"/>
      <c r="O248" s="11"/>
      <c r="P248" s="10"/>
      <c r="Q248" s="9">
        <v>0</v>
      </c>
      <c r="R248" s="10"/>
      <c r="S248" s="9">
        <v>0</v>
      </c>
      <c r="T248" s="10"/>
      <c r="U248" s="9">
        <f t="shared" si="88"/>
        <v>0</v>
      </c>
      <c r="V248" s="10"/>
      <c r="W248" s="11">
        <f t="shared" si="89"/>
        <v>0</v>
      </c>
      <c r="X248" s="10"/>
      <c r="Y248" s="9">
        <f t="shared" si="90"/>
        <v>0</v>
      </c>
      <c r="Z248" s="10"/>
      <c r="AA248" s="9">
        <f t="shared" si="91"/>
        <v>0</v>
      </c>
      <c r="AB248" s="10"/>
      <c r="AC248" s="9">
        <f t="shared" si="92"/>
        <v>0</v>
      </c>
      <c r="AD248" s="10"/>
      <c r="AE248" s="11">
        <f t="shared" si="93"/>
        <v>0</v>
      </c>
    </row>
    <row r="249" spans="1:31" hidden="1" x14ac:dyDescent="0.3">
      <c r="A249" s="1"/>
      <c r="B249" s="1"/>
      <c r="C249" s="1"/>
      <c r="D249" s="1"/>
      <c r="E249" s="1"/>
      <c r="F249" s="1" t="s">
        <v>308</v>
      </c>
      <c r="G249" s="1"/>
      <c r="H249" s="1"/>
      <c r="I249" s="9">
        <v>0</v>
      </c>
      <c r="J249" s="10"/>
      <c r="K249" s="9"/>
      <c r="L249" s="10"/>
      <c r="M249" s="9"/>
      <c r="N249" s="10"/>
      <c r="O249" s="11"/>
      <c r="P249" s="10"/>
      <c r="Q249" s="9">
        <v>0</v>
      </c>
      <c r="R249" s="10"/>
      <c r="S249" s="9">
        <v>0</v>
      </c>
      <c r="T249" s="10"/>
      <c r="U249" s="9">
        <f t="shared" si="88"/>
        <v>0</v>
      </c>
      <c r="V249" s="10"/>
      <c r="W249" s="11">
        <f t="shared" si="89"/>
        <v>0</v>
      </c>
      <c r="X249" s="10"/>
      <c r="Y249" s="9">
        <f t="shared" si="90"/>
        <v>0</v>
      </c>
      <c r="Z249" s="10"/>
      <c r="AA249" s="9">
        <f t="shared" si="91"/>
        <v>0</v>
      </c>
      <c r="AB249" s="10"/>
      <c r="AC249" s="9">
        <f t="shared" si="92"/>
        <v>0</v>
      </c>
      <c r="AD249" s="10"/>
      <c r="AE249" s="11">
        <f t="shared" si="93"/>
        <v>0</v>
      </c>
    </row>
    <row r="250" spans="1:31" hidden="1" x14ac:dyDescent="0.3">
      <c r="A250" s="1"/>
      <c r="B250" s="1"/>
      <c r="C250" s="1"/>
      <c r="D250" s="1"/>
      <c r="E250" s="1"/>
      <c r="F250" s="1" t="s">
        <v>307</v>
      </c>
      <c r="G250" s="1"/>
      <c r="H250" s="1"/>
      <c r="I250" s="9">
        <v>0</v>
      </c>
      <c r="J250" s="10"/>
      <c r="K250" s="9"/>
      <c r="L250" s="10"/>
      <c r="M250" s="9"/>
      <c r="N250" s="10"/>
      <c r="O250" s="11"/>
      <c r="P250" s="10"/>
      <c r="Q250" s="9">
        <v>0</v>
      </c>
      <c r="R250" s="10"/>
      <c r="S250" s="9">
        <v>0</v>
      </c>
      <c r="T250" s="10"/>
      <c r="U250" s="9">
        <f t="shared" si="88"/>
        <v>0</v>
      </c>
      <c r="V250" s="10"/>
      <c r="W250" s="11">
        <f t="shared" si="89"/>
        <v>0</v>
      </c>
      <c r="X250" s="10"/>
      <c r="Y250" s="9">
        <f t="shared" si="90"/>
        <v>0</v>
      </c>
      <c r="Z250" s="10"/>
      <c r="AA250" s="9">
        <f t="shared" si="91"/>
        <v>0</v>
      </c>
      <c r="AB250" s="10"/>
      <c r="AC250" s="9">
        <f t="shared" si="92"/>
        <v>0</v>
      </c>
      <c r="AD250" s="10"/>
      <c r="AE250" s="11">
        <f t="shared" si="93"/>
        <v>0</v>
      </c>
    </row>
    <row r="251" spans="1:31" hidden="1" x14ac:dyDescent="0.3">
      <c r="A251" s="1"/>
      <c r="B251" s="1"/>
      <c r="C251" s="1"/>
      <c r="D251" s="1"/>
      <c r="E251" s="1"/>
      <c r="F251" s="1" t="s">
        <v>306</v>
      </c>
      <c r="G251" s="1"/>
      <c r="H251" s="1"/>
      <c r="I251" s="9">
        <v>0</v>
      </c>
      <c r="J251" s="10"/>
      <c r="K251" s="9"/>
      <c r="L251" s="10"/>
      <c r="M251" s="9"/>
      <c r="N251" s="10"/>
      <c r="O251" s="11"/>
      <c r="P251" s="10"/>
      <c r="Q251" s="9">
        <v>0</v>
      </c>
      <c r="R251" s="10"/>
      <c r="S251" s="9">
        <v>0</v>
      </c>
      <c r="T251" s="10"/>
      <c r="U251" s="9">
        <f t="shared" si="88"/>
        <v>0</v>
      </c>
      <c r="V251" s="10"/>
      <c r="W251" s="11">
        <f t="shared" si="89"/>
        <v>0</v>
      </c>
      <c r="X251" s="10"/>
      <c r="Y251" s="9">
        <f t="shared" si="90"/>
        <v>0</v>
      </c>
      <c r="Z251" s="10"/>
      <c r="AA251" s="9">
        <f t="shared" si="91"/>
        <v>0</v>
      </c>
      <c r="AB251" s="10"/>
      <c r="AC251" s="9">
        <f t="shared" si="92"/>
        <v>0</v>
      </c>
      <c r="AD251" s="10"/>
      <c r="AE251" s="11">
        <f t="shared" si="93"/>
        <v>0</v>
      </c>
    </row>
    <row r="252" spans="1:31" x14ac:dyDescent="0.3">
      <c r="A252" s="1"/>
      <c r="B252" s="1"/>
      <c r="C252" s="1"/>
      <c r="D252" s="1"/>
      <c r="E252" s="1"/>
      <c r="F252" s="1" t="s">
        <v>305</v>
      </c>
      <c r="G252" s="1"/>
      <c r="H252" s="1"/>
      <c r="I252" s="9">
        <v>286.24</v>
      </c>
      <c r="J252" s="10"/>
      <c r="K252" s="9">
        <v>1250</v>
      </c>
      <c r="L252" s="10"/>
      <c r="M252" s="9">
        <f>ROUND((I252-K252),5)</f>
        <v>-963.76</v>
      </c>
      <c r="N252" s="10"/>
      <c r="O252" s="11">
        <f>ROUND(IF(K252=0, IF(I252=0, 0, 1), I252/K252),5)</f>
        <v>0.22899</v>
      </c>
      <c r="P252" s="10"/>
      <c r="Q252" s="9">
        <v>109.92</v>
      </c>
      <c r="R252" s="10"/>
      <c r="S252" s="9">
        <v>625</v>
      </c>
      <c r="T252" s="10"/>
      <c r="U252" s="9">
        <f t="shared" si="88"/>
        <v>-515.08000000000004</v>
      </c>
      <c r="V252" s="10"/>
      <c r="W252" s="11">
        <f t="shared" si="89"/>
        <v>0.17587</v>
      </c>
      <c r="X252" s="10"/>
      <c r="Y252" s="9">
        <f t="shared" si="90"/>
        <v>396.16</v>
      </c>
      <c r="Z252" s="10"/>
      <c r="AA252" s="9">
        <f t="shared" si="91"/>
        <v>1875</v>
      </c>
      <c r="AB252" s="10"/>
      <c r="AC252" s="9">
        <f t="shared" si="92"/>
        <v>-1478.84</v>
      </c>
      <c r="AD252" s="10"/>
      <c r="AE252" s="11">
        <f t="shared" si="93"/>
        <v>0.21129000000000001</v>
      </c>
    </row>
    <row r="253" spans="1:31" hidden="1" x14ac:dyDescent="0.3">
      <c r="A253" s="1"/>
      <c r="B253" s="1"/>
      <c r="C253" s="1"/>
      <c r="D253" s="1"/>
      <c r="E253" s="1"/>
      <c r="F253" s="1" t="s">
        <v>304</v>
      </c>
      <c r="G253" s="1"/>
      <c r="H253" s="1"/>
      <c r="I253" s="9">
        <v>0</v>
      </c>
      <c r="J253" s="10"/>
      <c r="K253" s="9"/>
      <c r="L253" s="10"/>
      <c r="M253" s="9"/>
      <c r="N253" s="10"/>
      <c r="O253" s="11"/>
      <c r="P253" s="10"/>
      <c r="Q253" s="9">
        <v>0</v>
      </c>
      <c r="R253" s="10"/>
      <c r="S253" s="9">
        <v>0</v>
      </c>
      <c r="T253" s="10"/>
      <c r="U253" s="9">
        <f t="shared" si="88"/>
        <v>0</v>
      </c>
      <c r="V253" s="10"/>
      <c r="W253" s="11">
        <f t="shared" si="89"/>
        <v>0</v>
      </c>
      <c r="X253" s="10"/>
      <c r="Y253" s="9">
        <f t="shared" si="90"/>
        <v>0</v>
      </c>
      <c r="Z253" s="10"/>
      <c r="AA253" s="9">
        <f t="shared" si="91"/>
        <v>0</v>
      </c>
      <c r="AB253" s="10"/>
      <c r="AC253" s="9">
        <f t="shared" si="92"/>
        <v>0</v>
      </c>
      <c r="AD253" s="10"/>
      <c r="AE253" s="11">
        <f t="shared" si="93"/>
        <v>0</v>
      </c>
    </row>
    <row r="254" spans="1:31" hidden="1" x14ac:dyDescent="0.3">
      <c r="A254" s="1"/>
      <c r="B254" s="1"/>
      <c r="C254" s="1"/>
      <c r="D254" s="1"/>
      <c r="E254" s="1"/>
      <c r="F254" s="1" t="s">
        <v>303</v>
      </c>
      <c r="G254" s="1"/>
      <c r="H254" s="1"/>
      <c r="I254" s="9">
        <v>0</v>
      </c>
      <c r="J254" s="10"/>
      <c r="K254" s="9"/>
      <c r="L254" s="10"/>
      <c r="M254" s="9"/>
      <c r="N254" s="10"/>
      <c r="O254" s="11"/>
      <c r="P254" s="10"/>
      <c r="Q254" s="9">
        <v>0</v>
      </c>
      <c r="R254" s="10"/>
      <c r="S254" s="9">
        <v>0</v>
      </c>
      <c r="T254" s="10"/>
      <c r="U254" s="9">
        <f t="shared" si="88"/>
        <v>0</v>
      </c>
      <c r="V254" s="10"/>
      <c r="W254" s="11">
        <f t="shared" si="89"/>
        <v>0</v>
      </c>
      <c r="X254" s="10"/>
      <c r="Y254" s="9">
        <f t="shared" si="90"/>
        <v>0</v>
      </c>
      <c r="Z254" s="10"/>
      <c r="AA254" s="9">
        <f t="shared" si="91"/>
        <v>0</v>
      </c>
      <c r="AB254" s="10"/>
      <c r="AC254" s="9">
        <f t="shared" si="92"/>
        <v>0</v>
      </c>
      <c r="AD254" s="10"/>
      <c r="AE254" s="11">
        <f t="shared" si="93"/>
        <v>0</v>
      </c>
    </row>
    <row r="255" spans="1:31" x14ac:dyDescent="0.3">
      <c r="A255" s="1"/>
      <c r="B255" s="1"/>
      <c r="C255" s="1"/>
      <c r="D255" s="1"/>
      <c r="E255" s="1"/>
      <c r="F255" s="1" t="s">
        <v>302</v>
      </c>
      <c r="G255" s="1"/>
      <c r="H255" s="1"/>
      <c r="I255" s="9">
        <v>4072.12</v>
      </c>
      <c r="J255" s="10"/>
      <c r="K255" s="9">
        <v>2583</v>
      </c>
      <c r="L255" s="10"/>
      <c r="M255" s="9">
        <f>ROUND((I255-K255),5)</f>
        <v>1489.12</v>
      </c>
      <c r="N255" s="10"/>
      <c r="O255" s="11">
        <f>ROUND(IF(K255=0, IF(I255=0, 0, 1), I255/K255),5)</f>
        <v>1.5765100000000001</v>
      </c>
      <c r="P255" s="10"/>
      <c r="Q255" s="9">
        <v>0</v>
      </c>
      <c r="R255" s="10"/>
      <c r="S255" s="9">
        <v>1291.5</v>
      </c>
      <c r="T255" s="10"/>
      <c r="U255" s="9">
        <f t="shared" si="88"/>
        <v>-1291.5</v>
      </c>
      <c r="V255" s="10"/>
      <c r="W255" s="11">
        <f t="shared" si="89"/>
        <v>0</v>
      </c>
      <c r="X255" s="10"/>
      <c r="Y255" s="9">
        <f t="shared" si="90"/>
        <v>4072.12</v>
      </c>
      <c r="Z255" s="10"/>
      <c r="AA255" s="9">
        <f t="shared" si="91"/>
        <v>3874.5</v>
      </c>
      <c r="AB255" s="10"/>
      <c r="AC255" s="9">
        <f t="shared" si="92"/>
        <v>197.62</v>
      </c>
      <c r="AD255" s="10"/>
      <c r="AE255" s="11">
        <f t="shared" si="93"/>
        <v>1.05101</v>
      </c>
    </row>
    <row r="256" spans="1:31" x14ac:dyDescent="0.3">
      <c r="A256" s="1"/>
      <c r="B256" s="1"/>
      <c r="C256" s="1"/>
      <c r="D256" s="1"/>
      <c r="E256" s="1"/>
      <c r="F256" s="1" t="s">
        <v>301</v>
      </c>
      <c r="G256" s="1"/>
      <c r="H256" s="1"/>
      <c r="I256" s="9">
        <v>269.58999999999997</v>
      </c>
      <c r="J256" s="10"/>
      <c r="K256" s="9">
        <v>416</v>
      </c>
      <c r="L256" s="10"/>
      <c r="M256" s="9">
        <f>ROUND((I256-K256),5)</f>
        <v>-146.41</v>
      </c>
      <c r="N256" s="10"/>
      <c r="O256" s="11">
        <f>ROUND(IF(K256=0, IF(I256=0, 0, 1), I256/K256),5)</f>
        <v>0.64805000000000001</v>
      </c>
      <c r="P256" s="10"/>
      <c r="Q256" s="9">
        <v>628.79999999999995</v>
      </c>
      <c r="R256" s="10"/>
      <c r="S256" s="9">
        <v>208</v>
      </c>
      <c r="T256" s="10"/>
      <c r="U256" s="9">
        <f t="shared" si="88"/>
        <v>420.8</v>
      </c>
      <c r="V256" s="10"/>
      <c r="W256" s="11">
        <f t="shared" si="89"/>
        <v>3.0230800000000002</v>
      </c>
      <c r="X256" s="10"/>
      <c r="Y256" s="9">
        <f t="shared" si="90"/>
        <v>898.39</v>
      </c>
      <c r="Z256" s="10"/>
      <c r="AA256" s="9">
        <f t="shared" si="91"/>
        <v>624</v>
      </c>
      <c r="AB256" s="10"/>
      <c r="AC256" s="9">
        <f t="shared" si="92"/>
        <v>274.39</v>
      </c>
      <c r="AD256" s="10"/>
      <c r="AE256" s="11">
        <f t="shared" si="93"/>
        <v>1.43973</v>
      </c>
    </row>
    <row r="257" spans="1:31" hidden="1" x14ac:dyDescent="0.3">
      <c r="A257" s="1"/>
      <c r="B257" s="1"/>
      <c r="C257" s="1"/>
      <c r="D257" s="1"/>
      <c r="E257" s="1"/>
      <c r="F257" s="1" t="s">
        <v>300</v>
      </c>
      <c r="G257" s="1"/>
      <c r="H257" s="1"/>
      <c r="I257" s="9">
        <v>0</v>
      </c>
      <c r="J257" s="10"/>
      <c r="K257" s="9"/>
      <c r="L257" s="10"/>
      <c r="M257" s="9"/>
      <c r="N257" s="10"/>
      <c r="O257" s="11"/>
      <c r="P257" s="10"/>
      <c r="Q257" s="9">
        <v>0</v>
      </c>
      <c r="R257" s="10"/>
      <c r="S257" s="9">
        <v>0</v>
      </c>
      <c r="T257" s="10"/>
      <c r="U257" s="9">
        <f t="shared" si="88"/>
        <v>0</v>
      </c>
      <c r="V257" s="10"/>
      <c r="W257" s="11">
        <f t="shared" si="89"/>
        <v>0</v>
      </c>
      <c r="X257" s="10"/>
      <c r="Y257" s="9">
        <f t="shared" si="90"/>
        <v>0</v>
      </c>
      <c r="Z257" s="10"/>
      <c r="AA257" s="9">
        <f t="shared" si="91"/>
        <v>0</v>
      </c>
      <c r="AB257" s="10"/>
      <c r="AC257" s="9">
        <f t="shared" si="92"/>
        <v>0</v>
      </c>
      <c r="AD257" s="10"/>
      <c r="AE257" s="11">
        <f t="shared" si="93"/>
        <v>0</v>
      </c>
    </row>
    <row r="258" spans="1:31" x14ac:dyDescent="0.3">
      <c r="A258" s="1"/>
      <c r="B258" s="1"/>
      <c r="C258" s="1"/>
      <c r="D258" s="1"/>
      <c r="E258" s="1"/>
      <c r="F258" s="1" t="s">
        <v>299</v>
      </c>
      <c r="G258" s="1"/>
      <c r="H258" s="1"/>
      <c r="I258" s="9">
        <v>1125.6300000000001</v>
      </c>
      <c r="J258" s="10"/>
      <c r="K258" s="9">
        <v>583</v>
      </c>
      <c r="L258" s="10"/>
      <c r="M258" s="9">
        <f>ROUND((I258-K258),5)</f>
        <v>542.63</v>
      </c>
      <c r="N258" s="10"/>
      <c r="O258" s="32">
        <f>ROUND(IF(K258=0, IF(I258=0, 0, 1), I258/K258),5)</f>
        <v>1.93075</v>
      </c>
      <c r="P258" s="10"/>
      <c r="Q258" s="9">
        <v>0</v>
      </c>
      <c r="R258" s="10"/>
      <c r="S258" s="9">
        <v>291.5</v>
      </c>
      <c r="T258" s="10"/>
      <c r="U258" s="9">
        <f t="shared" si="88"/>
        <v>-291.5</v>
      </c>
      <c r="V258" s="10"/>
      <c r="W258" s="11">
        <f t="shared" si="89"/>
        <v>0</v>
      </c>
      <c r="X258" s="10"/>
      <c r="Y258" s="9">
        <f t="shared" si="90"/>
        <v>1125.6300000000001</v>
      </c>
      <c r="Z258" s="10"/>
      <c r="AA258" s="9">
        <f t="shared" si="91"/>
        <v>874.5</v>
      </c>
      <c r="AB258" s="10"/>
      <c r="AC258" s="9">
        <f t="shared" si="92"/>
        <v>251.13</v>
      </c>
      <c r="AD258" s="10"/>
      <c r="AE258" s="11">
        <f t="shared" si="93"/>
        <v>1.2871699999999999</v>
      </c>
    </row>
    <row r="259" spans="1:31" x14ac:dyDescent="0.3">
      <c r="A259" s="1"/>
      <c r="B259" s="1"/>
      <c r="C259" s="1"/>
      <c r="D259" s="1"/>
      <c r="E259" s="1"/>
      <c r="F259" s="1" t="s">
        <v>298</v>
      </c>
      <c r="G259" s="1"/>
      <c r="H259" s="1"/>
      <c r="I259" s="9">
        <v>11371.17</v>
      </c>
      <c r="J259" s="10"/>
      <c r="K259" s="9">
        <v>1250</v>
      </c>
      <c r="L259" s="10"/>
      <c r="M259" s="9">
        <f>ROUND((I259-K259),5)</f>
        <v>10121.17</v>
      </c>
      <c r="N259" s="10"/>
      <c r="O259" s="32">
        <f>ROUND(IF(K259=0, IF(I259=0, 0, 1), I259/K259),5)</f>
        <v>9.09694</v>
      </c>
      <c r="P259" s="10"/>
      <c r="Q259" s="9">
        <v>0</v>
      </c>
      <c r="R259" s="10"/>
      <c r="S259" s="9">
        <v>625</v>
      </c>
      <c r="T259" s="10"/>
      <c r="U259" s="9">
        <f t="shared" si="88"/>
        <v>-625</v>
      </c>
      <c r="V259" s="10"/>
      <c r="W259" s="11">
        <f t="shared" si="89"/>
        <v>0</v>
      </c>
      <c r="X259" s="10"/>
      <c r="Y259" s="9">
        <f t="shared" si="90"/>
        <v>11371.17</v>
      </c>
      <c r="Z259" s="10"/>
      <c r="AA259" s="9">
        <f t="shared" si="91"/>
        <v>1875</v>
      </c>
      <c r="AB259" s="10"/>
      <c r="AC259" s="9">
        <f t="shared" si="92"/>
        <v>9496.17</v>
      </c>
      <c r="AD259" s="10"/>
      <c r="AE259" s="11">
        <f t="shared" si="93"/>
        <v>6.0646199999999997</v>
      </c>
    </row>
    <row r="260" spans="1:31" x14ac:dyDescent="0.3">
      <c r="A260" s="1"/>
      <c r="B260" s="1"/>
      <c r="C260" s="1"/>
      <c r="D260" s="1"/>
      <c r="E260" s="1"/>
      <c r="F260" s="1" t="s">
        <v>297</v>
      </c>
      <c r="G260" s="1"/>
      <c r="H260" s="1"/>
      <c r="I260" s="9">
        <v>85.32</v>
      </c>
      <c r="J260" s="10"/>
      <c r="K260" s="9">
        <v>333</v>
      </c>
      <c r="L260" s="10"/>
      <c r="M260" s="9">
        <f>ROUND((I260-K260),5)</f>
        <v>-247.68</v>
      </c>
      <c r="N260" s="10"/>
      <c r="O260" s="11">
        <f>ROUND(IF(K260=0, IF(I260=0, 0, 1), I260/K260),5)</f>
        <v>0.25622</v>
      </c>
      <c r="P260" s="10"/>
      <c r="Q260" s="9">
        <v>0</v>
      </c>
      <c r="R260" s="10"/>
      <c r="S260" s="9">
        <v>166.5</v>
      </c>
      <c r="T260" s="10"/>
      <c r="U260" s="9">
        <f t="shared" si="88"/>
        <v>-166.5</v>
      </c>
      <c r="V260" s="10"/>
      <c r="W260" s="11">
        <f t="shared" si="89"/>
        <v>0</v>
      </c>
      <c r="X260" s="10"/>
      <c r="Y260" s="9">
        <f t="shared" si="90"/>
        <v>85.32</v>
      </c>
      <c r="Z260" s="10"/>
      <c r="AA260" s="9">
        <f t="shared" si="91"/>
        <v>499.5</v>
      </c>
      <c r="AB260" s="10"/>
      <c r="AC260" s="9">
        <f t="shared" si="92"/>
        <v>-414.18</v>
      </c>
      <c r="AD260" s="10"/>
      <c r="AE260" s="11">
        <f t="shared" si="93"/>
        <v>0.17080999999999999</v>
      </c>
    </row>
    <row r="261" spans="1:31" x14ac:dyDescent="0.3">
      <c r="A261" s="1"/>
      <c r="B261" s="1"/>
      <c r="C261" s="1"/>
      <c r="D261" s="1"/>
      <c r="E261" s="1"/>
      <c r="F261" s="1" t="s">
        <v>296</v>
      </c>
      <c r="G261" s="1"/>
      <c r="H261" s="1"/>
      <c r="I261" s="9">
        <v>778.03</v>
      </c>
      <c r="J261" s="10"/>
      <c r="K261" s="9">
        <v>833</v>
      </c>
      <c r="L261" s="10"/>
      <c r="M261" s="9">
        <f>ROUND((I261-K261),5)</f>
        <v>-54.97</v>
      </c>
      <c r="N261" s="10"/>
      <c r="O261" s="11">
        <f>ROUND(IF(K261=0, IF(I261=0, 0, 1), I261/K261),5)</f>
        <v>0.93401000000000001</v>
      </c>
      <c r="P261" s="10"/>
      <c r="Q261" s="9">
        <v>0</v>
      </c>
      <c r="R261" s="10"/>
      <c r="S261" s="9">
        <v>416.5</v>
      </c>
      <c r="T261" s="10"/>
      <c r="U261" s="9">
        <f t="shared" si="88"/>
        <v>-416.5</v>
      </c>
      <c r="V261" s="10"/>
      <c r="W261" s="11">
        <f t="shared" si="89"/>
        <v>0</v>
      </c>
      <c r="X261" s="10"/>
      <c r="Y261" s="9">
        <f t="shared" si="90"/>
        <v>778.03</v>
      </c>
      <c r="Z261" s="10"/>
      <c r="AA261" s="9">
        <f t="shared" si="91"/>
        <v>1249.5</v>
      </c>
      <c r="AB261" s="10"/>
      <c r="AC261" s="9">
        <f t="shared" si="92"/>
        <v>-471.47</v>
      </c>
      <c r="AD261" s="10"/>
      <c r="AE261" s="11">
        <f t="shared" si="93"/>
        <v>0.62266999999999995</v>
      </c>
    </row>
    <row r="262" spans="1:31" hidden="1" x14ac:dyDescent="0.3">
      <c r="A262" s="1"/>
      <c r="B262" s="1"/>
      <c r="C262" s="1"/>
      <c r="D262" s="1"/>
      <c r="E262" s="1"/>
      <c r="F262" s="1" t="s">
        <v>295</v>
      </c>
      <c r="G262" s="1"/>
      <c r="H262" s="1"/>
      <c r="I262" s="9">
        <v>0</v>
      </c>
      <c r="J262" s="10"/>
      <c r="K262" s="9"/>
      <c r="L262" s="10"/>
      <c r="M262" s="9"/>
      <c r="N262" s="10"/>
      <c r="O262" s="11"/>
      <c r="P262" s="10"/>
      <c r="Q262" s="9">
        <v>0</v>
      </c>
      <c r="R262" s="10"/>
      <c r="S262" s="9">
        <v>0</v>
      </c>
      <c r="T262" s="10"/>
      <c r="U262" s="9">
        <f t="shared" si="88"/>
        <v>0</v>
      </c>
      <c r="V262" s="10"/>
      <c r="W262" s="11">
        <f t="shared" si="89"/>
        <v>0</v>
      </c>
      <c r="X262" s="10"/>
      <c r="Y262" s="9">
        <f t="shared" si="90"/>
        <v>0</v>
      </c>
      <c r="Z262" s="10"/>
      <c r="AA262" s="9">
        <f t="shared" si="91"/>
        <v>0</v>
      </c>
      <c r="AB262" s="10"/>
      <c r="AC262" s="9">
        <f t="shared" si="92"/>
        <v>0</v>
      </c>
      <c r="AD262" s="10"/>
      <c r="AE262" s="11">
        <f t="shared" si="93"/>
        <v>0</v>
      </c>
    </row>
    <row r="263" spans="1:31" hidden="1" x14ac:dyDescent="0.3">
      <c r="A263" s="1"/>
      <c r="B263" s="1"/>
      <c r="C263" s="1"/>
      <c r="D263" s="1"/>
      <c r="E263" s="1"/>
      <c r="F263" s="1" t="s">
        <v>294</v>
      </c>
      <c r="G263" s="1"/>
      <c r="H263" s="1"/>
      <c r="I263" s="9">
        <v>0</v>
      </c>
      <c r="J263" s="10"/>
      <c r="K263" s="9"/>
      <c r="L263" s="10"/>
      <c r="M263" s="9"/>
      <c r="N263" s="10"/>
      <c r="O263" s="11"/>
      <c r="P263" s="10"/>
      <c r="Q263" s="9">
        <v>0</v>
      </c>
      <c r="R263" s="10"/>
      <c r="S263" s="9">
        <v>0</v>
      </c>
      <c r="T263" s="10"/>
      <c r="U263" s="9">
        <f t="shared" si="88"/>
        <v>0</v>
      </c>
      <c r="V263" s="10"/>
      <c r="W263" s="11">
        <f t="shared" si="89"/>
        <v>0</v>
      </c>
      <c r="X263" s="10"/>
      <c r="Y263" s="9">
        <f t="shared" si="90"/>
        <v>0</v>
      </c>
      <c r="Z263" s="10"/>
      <c r="AA263" s="9">
        <f t="shared" si="91"/>
        <v>0</v>
      </c>
      <c r="AB263" s="10"/>
      <c r="AC263" s="9">
        <f t="shared" si="92"/>
        <v>0</v>
      </c>
      <c r="AD263" s="10"/>
      <c r="AE263" s="11">
        <f t="shared" si="93"/>
        <v>0</v>
      </c>
    </row>
    <row r="264" spans="1:31" ht="19.5" thickBot="1" x14ac:dyDescent="0.35">
      <c r="A264" s="1"/>
      <c r="B264" s="1"/>
      <c r="C264" s="1"/>
      <c r="D264" s="1"/>
      <c r="E264" s="1"/>
      <c r="F264" s="1" t="s">
        <v>293</v>
      </c>
      <c r="G264" s="1"/>
      <c r="H264" s="1"/>
      <c r="I264" s="12">
        <v>0</v>
      </c>
      <c r="J264" s="10"/>
      <c r="K264" s="12"/>
      <c r="L264" s="10"/>
      <c r="M264" s="12"/>
      <c r="N264" s="10"/>
      <c r="O264" s="13"/>
      <c r="P264" s="10"/>
      <c r="Q264" s="12">
        <v>0</v>
      </c>
      <c r="R264" s="10"/>
      <c r="S264" s="12">
        <v>0</v>
      </c>
      <c r="T264" s="10"/>
      <c r="U264" s="12">
        <f t="shared" si="88"/>
        <v>0</v>
      </c>
      <c r="V264" s="10"/>
      <c r="W264" s="13">
        <f t="shared" si="89"/>
        <v>0</v>
      </c>
      <c r="X264" s="10"/>
      <c r="Y264" s="12">
        <f t="shared" si="90"/>
        <v>0</v>
      </c>
      <c r="Z264" s="10"/>
      <c r="AA264" s="12">
        <f t="shared" si="91"/>
        <v>0</v>
      </c>
      <c r="AB264" s="10"/>
      <c r="AC264" s="12">
        <f t="shared" si="92"/>
        <v>0</v>
      </c>
      <c r="AD264" s="10"/>
      <c r="AE264" s="13">
        <f t="shared" si="93"/>
        <v>0</v>
      </c>
    </row>
    <row r="265" spans="1:31" x14ac:dyDescent="0.3">
      <c r="A265" s="1"/>
      <c r="B265" s="1"/>
      <c r="C265" s="1"/>
      <c r="D265" s="1"/>
      <c r="E265" s="1" t="s">
        <v>292</v>
      </c>
      <c r="F265" s="1"/>
      <c r="G265" s="1"/>
      <c r="H265" s="1"/>
      <c r="I265" s="9">
        <f>ROUND(SUM(I235:I238)+SUM(I244:I264),5)</f>
        <v>22139.4</v>
      </c>
      <c r="J265" s="10"/>
      <c r="K265" s="9">
        <f>ROUND(SUM(K235:K238)+SUM(K244:K264),5)</f>
        <v>11174</v>
      </c>
      <c r="L265" s="10"/>
      <c r="M265" s="9">
        <f>ROUND((I265-K265),5)</f>
        <v>10965.4</v>
      </c>
      <c r="N265" s="10"/>
      <c r="O265" s="11">
        <f>ROUND(IF(K265=0, IF(I265=0, 0, 1), I265/K265),5)</f>
        <v>1.98133</v>
      </c>
      <c r="P265" s="10"/>
      <c r="Q265" s="9">
        <f>ROUND(SUM(Q235:Q238)+SUM(Q244:Q264),5)</f>
        <v>821.71</v>
      </c>
      <c r="R265" s="10"/>
      <c r="S265" s="9">
        <f>ROUND(SUM(S235:S238)+SUM(S244:S264),5)</f>
        <v>5587</v>
      </c>
      <c r="T265" s="10"/>
      <c r="U265" s="9">
        <f t="shared" si="88"/>
        <v>-4765.29</v>
      </c>
      <c r="V265" s="10"/>
      <c r="W265" s="11">
        <f t="shared" si="89"/>
        <v>0.14707999999999999</v>
      </c>
      <c r="X265" s="10"/>
      <c r="Y265" s="9">
        <f t="shared" si="90"/>
        <v>22961.11</v>
      </c>
      <c r="Z265" s="10"/>
      <c r="AA265" s="9">
        <f t="shared" si="91"/>
        <v>16761</v>
      </c>
      <c r="AB265" s="10"/>
      <c r="AC265" s="9">
        <f t="shared" si="92"/>
        <v>6200.11</v>
      </c>
      <c r="AD265" s="10"/>
      <c r="AE265" s="11">
        <f t="shared" si="93"/>
        <v>1.36991</v>
      </c>
    </row>
    <row r="266" spans="1:31" x14ac:dyDescent="0.3">
      <c r="A266" s="1"/>
      <c r="B266" s="1"/>
      <c r="C266" s="1"/>
      <c r="D266" s="1"/>
      <c r="E266" s="1" t="s">
        <v>291</v>
      </c>
      <c r="F266" s="1"/>
      <c r="G266" s="1"/>
      <c r="H266" s="1"/>
      <c r="I266" s="9"/>
      <c r="J266" s="10"/>
      <c r="K266" s="9"/>
      <c r="L266" s="10"/>
      <c r="M266" s="9"/>
      <c r="N266" s="10"/>
      <c r="O266" s="11"/>
      <c r="P266" s="10"/>
      <c r="Q266" s="9"/>
      <c r="R266" s="10"/>
      <c r="S266" s="9"/>
      <c r="T266" s="10"/>
      <c r="U266" s="9"/>
      <c r="V266" s="10"/>
      <c r="W266" s="11"/>
      <c r="X266" s="10"/>
      <c r="Y266" s="9"/>
      <c r="Z266" s="10"/>
      <c r="AA266" s="9"/>
      <c r="AB266" s="10"/>
      <c r="AC266" s="9"/>
      <c r="AD266" s="10"/>
      <c r="AE266" s="11"/>
    </row>
    <row r="267" spans="1:31" x14ac:dyDescent="0.3">
      <c r="A267" s="1"/>
      <c r="B267" s="1"/>
      <c r="C267" s="1"/>
      <c r="D267" s="1"/>
      <c r="E267" s="1"/>
      <c r="F267" s="1" t="s">
        <v>290</v>
      </c>
      <c r="G267" s="1"/>
      <c r="H267" s="1"/>
      <c r="I267" s="9">
        <v>0</v>
      </c>
      <c r="J267" s="10"/>
      <c r="K267" s="9">
        <v>833</v>
      </c>
      <c r="L267" s="10"/>
      <c r="M267" s="9">
        <f>ROUND((I267-K267),5)</f>
        <v>-833</v>
      </c>
      <c r="N267" s="10"/>
      <c r="O267" s="11">
        <f>ROUND(IF(K267=0, IF(I267=0, 0, 1), I267/K267),5)</f>
        <v>0</v>
      </c>
      <c r="P267" s="10"/>
      <c r="Q267" s="9">
        <v>0</v>
      </c>
      <c r="R267" s="10"/>
      <c r="S267" s="9">
        <v>416.5</v>
      </c>
      <c r="T267" s="10"/>
      <c r="U267" s="9">
        <f t="shared" ref="U267:U277" si="94">ROUND((Q267-S267),5)</f>
        <v>-416.5</v>
      </c>
      <c r="V267" s="10"/>
      <c r="W267" s="11">
        <f t="shared" ref="W267:W277" si="95">ROUND(IF(S267=0, IF(Q267=0, 0, 1), Q267/S267),5)</f>
        <v>0</v>
      </c>
      <c r="X267" s="10"/>
      <c r="Y267" s="9">
        <f t="shared" ref="Y267:Y277" si="96">ROUND(I267+Q267,5)</f>
        <v>0</v>
      </c>
      <c r="Z267" s="10"/>
      <c r="AA267" s="9">
        <f t="shared" ref="AA267:AA277" si="97">ROUND(K267+S267,5)</f>
        <v>1249.5</v>
      </c>
      <c r="AB267" s="10"/>
      <c r="AC267" s="9">
        <f t="shared" ref="AC267:AC277" si="98">ROUND((Y267-AA267),5)</f>
        <v>-1249.5</v>
      </c>
      <c r="AD267" s="10"/>
      <c r="AE267" s="11">
        <f t="shared" ref="AE267:AE277" si="99">ROUND(IF(AA267=0, IF(Y267=0, 0, 1), Y267/AA267),5)</f>
        <v>0</v>
      </c>
    </row>
    <row r="268" spans="1:31" hidden="1" x14ac:dyDescent="0.3">
      <c r="A268" s="1"/>
      <c r="B268" s="1"/>
      <c r="C268" s="1"/>
      <c r="D268" s="1"/>
      <c r="E268" s="1"/>
      <c r="F268" s="1" t="s">
        <v>289</v>
      </c>
      <c r="G268" s="1"/>
      <c r="H268" s="1"/>
      <c r="I268" s="9">
        <v>0</v>
      </c>
      <c r="J268" s="10"/>
      <c r="K268" s="9"/>
      <c r="L268" s="10"/>
      <c r="M268" s="9"/>
      <c r="N268" s="10"/>
      <c r="O268" s="11"/>
      <c r="P268" s="10"/>
      <c r="Q268" s="9">
        <v>0</v>
      </c>
      <c r="R268" s="10"/>
      <c r="S268" s="9">
        <v>0</v>
      </c>
      <c r="T268" s="10"/>
      <c r="U268" s="9">
        <f t="shared" si="94"/>
        <v>0</v>
      </c>
      <c r="V268" s="10"/>
      <c r="W268" s="11">
        <f t="shared" si="95"/>
        <v>0</v>
      </c>
      <c r="X268" s="10"/>
      <c r="Y268" s="9">
        <f t="shared" si="96"/>
        <v>0</v>
      </c>
      <c r="Z268" s="10"/>
      <c r="AA268" s="9">
        <f t="shared" si="97"/>
        <v>0</v>
      </c>
      <c r="AB268" s="10"/>
      <c r="AC268" s="9">
        <f t="shared" si="98"/>
        <v>0</v>
      </c>
      <c r="AD268" s="10"/>
      <c r="AE268" s="11">
        <f t="shared" si="99"/>
        <v>0</v>
      </c>
    </row>
    <row r="269" spans="1:31" x14ac:dyDescent="0.3">
      <c r="A269" s="1"/>
      <c r="B269" s="1"/>
      <c r="C269" s="1"/>
      <c r="D269" s="1"/>
      <c r="E269" s="1"/>
      <c r="F269" s="1" t="s">
        <v>288</v>
      </c>
      <c r="G269" s="1"/>
      <c r="H269" s="1"/>
      <c r="I269" s="9">
        <v>2332.69</v>
      </c>
      <c r="J269" s="10"/>
      <c r="K269" s="9">
        <v>541</v>
      </c>
      <c r="L269" s="10"/>
      <c r="M269" s="9">
        <f>ROUND((I269-K269),5)</f>
        <v>1791.69</v>
      </c>
      <c r="N269" s="10"/>
      <c r="O269" s="32">
        <f>ROUND(IF(K269=0, IF(I269=0, 0, 1), I269/K269),5)</f>
        <v>4.3118100000000004</v>
      </c>
      <c r="P269" s="10"/>
      <c r="Q269" s="9">
        <v>0</v>
      </c>
      <c r="R269" s="10"/>
      <c r="S269" s="9">
        <v>270.5</v>
      </c>
      <c r="T269" s="10"/>
      <c r="U269" s="9">
        <f t="shared" si="94"/>
        <v>-270.5</v>
      </c>
      <c r="V269" s="10"/>
      <c r="W269" s="11">
        <f t="shared" si="95"/>
        <v>0</v>
      </c>
      <c r="X269" s="10"/>
      <c r="Y269" s="9">
        <f t="shared" si="96"/>
        <v>2332.69</v>
      </c>
      <c r="Z269" s="10"/>
      <c r="AA269" s="9">
        <f t="shared" si="97"/>
        <v>811.5</v>
      </c>
      <c r="AB269" s="10"/>
      <c r="AC269" s="9">
        <f t="shared" si="98"/>
        <v>1521.19</v>
      </c>
      <c r="AD269" s="10"/>
      <c r="AE269" s="11">
        <f t="shared" si="99"/>
        <v>2.8745400000000001</v>
      </c>
    </row>
    <row r="270" spans="1:31" hidden="1" x14ac:dyDescent="0.3">
      <c r="A270" s="1"/>
      <c r="B270" s="1"/>
      <c r="C270" s="1"/>
      <c r="D270" s="1"/>
      <c r="E270" s="1"/>
      <c r="F270" s="1" t="s">
        <v>287</v>
      </c>
      <c r="G270" s="1"/>
      <c r="H270" s="1"/>
      <c r="I270" s="9">
        <v>0</v>
      </c>
      <c r="J270" s="10"/>
      <c r="K270" s="9"/>
      <c r="L270" s="10"/>
      <c r="M270" s="9"/>
      <c r="N270" s="10"/>
      <c r="O270" s="11"/>
      <c r="P270" s="10"/>
      <c r="Q270" s="9">
        <v>0</v>
      </c>
      <c r="R270" s="10"/>
      <c r="S270" s="9">
        <v>0</v>
      </c>
      <c r="T270" s="10"/>
      <c r="U270" s="9">
        <f t="shared" si="94"/>
        <v>0</v>
      </c>
      <c r="V270" s="10"/>
      <c r="W270" s="11">
        <f t="shared" si="95"/>
        <v>0</v>
      </c>
      <c r="X270" s="10"/>
      <c r="Y270" s="9">
        <f t="shared" si="96"/>
        <v>0</v>
      </c>
      <c r="Z270" s="10"/>
      <c r="AA270" s="9">
        <f t="shared" si="97"/>
        <v>0</v>
      </c>
      <c r="AB270" s="10"/>
      <c r="AC270" s="9">
        <f t="shared" si="98"/>
        <v>0</v>
      </c>
      <c r="AD270" s="10"/>
      <c r="AE270" s="11">
        <f t="shared" si="99"/>
        <v>0</v>
      </c>
    </row>
    <row r="271" spans="1:31" x14ac:dyDescent="0.3">
      <c r="A271" s="1"/>
      <c r="B271" s="1"/>
      <c r="C271" s="1"/>
      <c r="D271" s="1"/>
      <c r="E271" s="1"/>
      <c r="F271" s="1" t="s">
        <v>286</v>
      </c>
      <c r="G271" s="1"/>
      <c r="H271" s="1"/>
      <c r="I271" s="9">
        <v>0</v>
      </c>
      <c r="J271" s="10"/>
      <c r="K271" s="9">
        <v>1375</v>
      </c>
      <c r="L271" s="10"/>
      <c r="M271" s="9">
        <f>ROUND((I271-K271),5)</f>
        <v>-1375</v>
      </c>
      <c r="N271" s="10"/>
      <c r="O271" s="11">
        <f>ROUND(IF(K271=0, IF(I271=0, 0, 1), I271/K271),5)</f>
        <v>0</v>
      </c>
      <c r="P271" s="10"/>
      <c r="Q271" s="9">
        <v>0</v>
      </c>
      <c r="R271" s="10"/>
      <c r="S271" s="9">
        <v>687.5</v>
      </c>
      <c r="T271" s="10"/>
      <c r="U271" s="9">
        <f t="shared" si="94"/>
        <v>-687.5</v>
      </c>
      <c r="V271" s="10"/>
      <c r="W271" s="11">
        <f t="shared" si="95"/>
        <v>0</v>
      </c>
      <c r="X271" s="10"/>
      <c r="Y271" s="9">
        <f t="shared" si="96"/>
        <v>0</v>
      </c>
      <c r="Z271" s="10"/>
      <c r="AA271" s="9">
        <f t="shared" si="97"/>
        <v>2062.5</v>
      </c>
      <c r="AB271" s="10"/>
      <c r="AC271" s="9">
        <f t="shared" si="98"/>
        <v>-2062.5</v>
      </c>
      <c r="AD271" s="10"/>
      <c r="AE271" s="11">
        <f t="shared" si="99"/>
        <v>0</v>
      </c>
    </row>
    <row r="272" spans="1:31" hidden="1" x14ac:dyDescent="0.3">
      <c r="A272" s="1"/>
      <c r="B272" s="1"/>
      <c r="C272" s="1"/>
      <c r="D272" s="1"/>
      <c r="E272" s="1"/>
      <c r="F272" s="1" t="s">
        <v>285</v>
      </c>
      <c r="G272" s="1"/>
      <c r="H272" s="1"/>
      <c r="I272" s="9">
        <v>0</v>
      </c>
      <c r="J272" s="10"/>
      <c r="K272" s="9">
        <v>0</v>
      </c>
      <c r="L272" s="10"/>
      <c r="M272" s="9">
        <f>ROUND((I272-K272),5)</f>
        <v>0</v>
      </c>
      <c r="N272" s="10"/>
      <c r="O272" s="11">
        <f>ROUND(IF(K272=0, IF(I272=0, 0, 1), I272/K272),5)</f>
        <v>0</v>
      </c>
      <c r="P272" s="10"/>
      <c r="Q272" s="9">
        <v>0</v>
      </c>
      <c r="R272" s="10"/>
      <c r="S272" s="9">
        <v>0</v>
      </c>
      <c r="T272" s="10"/>
      <c r="U272" s="9">
        <f t="shared" si="94"/>
        <v>0</v>
      </c>
      <c r="V272" s="10"/>
      <c r="W272" s="11">
        <f t="shared" si="95"/>
        <v>0</v>
      </c>
      <c r="X272" s="10"/>
      <c r="Y272" s="9">
        <f t="shared" si="96"/>
        <v>0</v>
      </c>
      <c r="Z272" s="10"/>
      <c r="AA272" s="9">
        <f t="shared" si="97"/>
        <v>0</v>
      </c>
      <c r="AB272" s="10"/>
      <c r="AC272" s="9">
        <f t="shared" si="98"/>
        <v>0</v>
      </c>
      <c r="AD272" s="10"/>
      <c r="AE272" s="11">
        <f t="shared" si="99"/>
        <v>0</v>
      </c>
    </row>
    <row r="273" spans="1:31" x14ac:dyDescent="0.3">
      <c r="A273" s="1"/>
      <c r="B273" s="1"/>
      <c r="C273" s="1"/>
      <c r="D273" s="1"/>
      <c r="E273" s="1"/>
      <c r="F273" s="1" t="s">
        <v>284</v>
      </c>
      <c r="G273" s="1"/>
      <c r="H273" s="1"/>
      <c r="I273" s="9">
        <v>0</v>
      </c>
      <c r="J273" s="10"/>
      <c r="K273" s="9"/>
      <c r="L273" s="10"/>
      <c r="M273" s="9"/>
      <c r="N273" s="10"/>
      <c r="O273" s="11"/>
      <c r="P273" s="10"/>
      <c r="Q273" s="9">
        <v>0</v>
      </c>
      <c r="R273" s="10"/>
      <c r="S273" s="9">
        <v>0</v>
      </c>
      <c r="T273" s="10"/>
      <c r="U273" s="9">
        <f t="shared" si="94"/>
        <v>0</v>
      </c>
      <c r="V273" s="10"/>
      <c r="W273" s="11">
        <f t="shared" si="95"/>
        <v>0</v>
      </c>
      <c r="X273" s="10"/>
      <c r="Y273" s="9">
        <f t="shared" si="96"/>
        <v>0</v>
      </c>
      <c r="Z273" s="10"/>
      <c r="AA273" s="9">
        <f t="shared" si="97"/>
        <v>0</v>
      </c>
      <c r="AB273" s="10"/>
      <c r="AC273" s="9">
        <f t="shared" si="98"/>
        <v>0</v>
      </c>
      <c r="AD273" s="10"/>
      <c r="AE273" s="11">
        <f t="shared" si="99"/>
        <v>0</v>
      </c>
    </row>
    <row r="274" spans="1:31" x14ac:dyDescent="0.3">
      <c r="A274" s="1"/>
      <c r="B274" s="1"/>
      <c r="C274" s="1"/>
      <c r="D274" s="1"/>
      <c r="E274" s="1"/>
      <c r="F274" s="1" t="s">
        <v>283</v>
      </c>
      <c r="G274" s="1"/>
      <c r="H274" s="1"/>
      <c r="I274" s="9">
        <v>0</v>
      </c>
      <c r="J274" s="10"/>
      <c r="K274" s="9">
        <v>1500</v>
      </c>
      <c r="L274" s="10"/>
      <c r="M274" s="9">
        <f>ROUND((I274-K274),5)</f>
        <v>-1500</v>
      </c>
      <c r="N274" s="10"/>
      <c r="O274" s="11">
        <f>ROUND(IF(K274=0, IF(I274=0, 0, 1), I274/K274),5)</f>
        <v>0</v>
      </c>
      <c r="P274" s="10"/>
      <c r="Q274" s="9">
        <v>0</v>
      </c>
      <c r="R274" s="10"/>
      <c r="S274" s="9">
        <v>750</v>
      </c>
      <c r="T274" s="10"/>
      <c r="U274" s="9">
        <f t="shared" si="94"/>
        <v>-750</v>
      </c>
      <c r="V274" s="10"/>
      <c r="W274" s="11">
        <f t="shared" si="95"/>
        <v>0</v>
      </c>
      <c r="X274" s="10"/>
      <c r="Y274" s="9">
        <f t="shared" si="96"/>
        <v>0</v>
      </c>
      <c r="Z274" s="10"/>
      <c r="AA274" s="9">
        <f t="shared" si="97"/>
        <v>2250</v>
      </c>
      <c r="AB274" s="10"/>
      <c r="AC274" s="9">
        <f t="shared" si="98"/>
        <v>-2250</v>
      </c>
      <c r="AD274" s="10"/>
      <c r="AE274" s="11">
        <f t="shared" si="99"/>
        <v>0</v>
      </c>
    </row>
    <row r="275" spans="1:31" x14ac:dyDescent="0.3">
      <c r="A275" s="1"/>
      <c r="B275" s="1"/>
      <c r="C275" s="1"/>
      <c r="D275" s="1"/>
      <c r="E275" s="1"/>
      <c r="F275" s="1" t="s">
        <v>282</v>
      </c>
      <c r="G275" s="1"/>
      <c r="H275" s="1"/>
      <c r="I275" s="9">
        <v>22702.11</v>
      </c>
      <c r="J275" s="10"/>
      <c r="K275" s="9">
        <v>1916</v>
      </c>
      <c r="L275" s="10"/>
      <c r="M275" s="9">
        <f>ROUND((I275-K275),5)</f>
        <v>20786.11</v>
      </c>
      <c r="N275" s="10"/>
      <c r="O275" s="32">
        <f>ROUND(IF(K275=0, IF(I275=0, 0, 1), I275/K275),5)</f>
        <v>11.848699999999999</v>
      </c>
      <c r="P275" s="10"/>
      <c r="Q275" s="9">
        <v>0</v>
      </c>
      <c r="R275" s="10"/>
      <c r="S275" s="9">
        <v>958</v>
      </c>
      <c r="T275" s="10"/>
      <c r="U275" s="9">
        <f t="shared" si="94"/>
        <v>-958</v>
      </c>
      <c r="V275" s="10"/>
      <c r="W275" s="11">
        <f t="shared" si="95"/>
        <v>0</v>
      </c>
      <c r="X275" s="10"/>
      <c r="Y275" s="9">
        <f t="shared" si="96"/>
        <v>22702.11</v>
      </c>
      <c r="Z275" s="10"/>
      <c r="AA275" s="9">
        <f t="shared" si="97"/>
        <v>2874</v>
      </c>
      <c r="AB275" s="10"/>
      <c r="AC275" s="9">
        <f t="shared" si="98"/>
        <v>19828.11</v>
      </c>
      <c r="AD275" s="10"/>
      <c r="AE275" s="11">
        <f t="shared" si="99"/>
        <v>7.8991300000000004</v>
      </c>
    </row>
    <row r="276" spans="1:31" hidden="1" x14ac:dyDescent="0.3">
      <c r="A276" s="1"/>
      <c r="B276" s="1"/>
      <c r="C276" s="1"/>
      <c r="D276" s="1"/>
      <c r="E276" s="1"/>
      <c r="F276" s="1" t="s">
        <v>281</v>
      </c>
      <c r="G276" s="1"/>
      <c r="H276" s="1"/>
      <c r="I276" s="9">
        <v>0</v>
      </c>
      <c r="J276" s="10"/>
      <c r="K276" s="9"/>
      <c r="L276" s="10"/>
      <c r="M276" s="9"/>
      <c r="N276" s="10"/>
      <c r="O276" s="11"/>
      <c r="P276" s="10"/>
      <c r="Q276" s="9">
        <v>0</v>
      </c>
      <c r="R276" s="10"/>
      <c r="S276" s="9">
        <v>0</v>
      </c>
      <c r="T276" s="10"/>
      <c r="U276" s="9">
        <f t="shared" si="94"/>
        <v>0</v>
      </c>
      <c r="V276" s="10"/>
      <c r="W276" s="11">
        <f t="shared" si="95"/>
        <v>0</v>
      </c>
      <c r="X276" s="10"/>
      <c r="Y276" s="9">
        <f t="shared" si="96"/>
        <v>0</v>
      </c>
      <c r="Z276" s="10"/>
      <c r="AA276" s="9">
        <f t="shared" si="97"/>
        <v>0</v>
      </c>
      <c r="AB276" s="10"/>
      <c r="AC276" s="9">
        <f t="shared" si="98"/>
        <v>0</v>
      </c>
      <c r="AD276" s="10"/>
      <c r="AE276" s="11">
        <f t="shared" si="99"/>
        <v>0</v>
      </c>
    </row>
    <row r="277" spans="1:31" x14ac:dyDescent="0.3">
      <c r="A277" s="1"/>
      <c r="B277" s="1"/>
      <c r="C277" s="1"/>
      <c r="D277" s="1"/>
      <c r="E277" s="1"/>
      <c r="F277" s="1" t="s">
        <v>280</v>
      </c>
      <c r="G277" s="1"/>
      <c r="H277" s="1"/>
      <c r="I277" s="9">
        <v>532.86</v>
      </c>
      <c r="J277" s="10"/>
      <c r="K277" s="9">
        <v>500</v>
      </c>
      <c r="L277" s="10"/>
      <c r="M277" s="9">
        <f>ROUND((I277-K277),5)</f>
        <v>32.86</v>
      </c>
      <c r="N277" s="10"/>
      <c r="O277" s="11">
        <f>ROUND(IF(K277=0, IF(I277=0, 0, 1), I277/K277),5)</f>
        <v>1.06572</v>
      </c>
      <c r="P277" s="10"/>
      <c r="Q277" s="9">
        <v>5</v>
      </c>
      <c r="R277" s="10"/>
      <c r="S277" s="9">
        <v>250</v>
      </c>
      <c r="T277" s="10"/>
      <c r="U277" s="9">
        <f t="shared" si="94"/>
        <v>-245</v>
      </c>
      <c r="V277" s="10"/>
      <c r="W277" s="11">
        <f t="shared" si="95"/>
        <v>0.02</v>
      </c>
      <c r="X277" s="10"/>
      <c r="Y277" s="9">
        <f t="shared" si="96"/>
        <v>537.86</v>
      </c>
      <c r="Z277" s="10"/>
      <c r="AA277" s="9">
        <f t="shared" si="97"/>
        <v>750</v>
      </c>
      <c r="AB277" s="10"/>
      <c r="AC277" s="9">
        <f t="shared" si="98"/>
        <v>-212.14</v>
      </c>
      <c r="AD277" s="10"/>
      <c r="AE277" s="11">
        <f t="shared" si="99"/>
        <v>0.71714999999999995</v>
      </c>
    </row>
    <row r="278" spans="1:31" x14ac:dyDescent="0.3">
      <c r="A278" s="1"/>
      <c r="B278" s="1"/>
      <c r="C278" s="1"/>
      <c r="D278" s="1"/>
      <c r="E278" s="1"/>
      <c r="F278" s="1" t="s">
        <v>279</v>
      </c>
      <c r="G278" s="1"/>
      <c r="H278" s="1"/>
      <c r="I278" s="9"/>
      <c r="J278" s="10"/>
      <c r="K278" s="9"/>
      <c r="L278" s="10"/>
      <c r="M278" s="9"/>
      <c r="N278" s="10"/>
      <c r="O278" s="11"/>
      <c r="P278" s="10"/>
      <c r="Q278" s="9"/>
      <c r="R278" s="10"/>
      <c r="S278" s="9"/>
      <c r="T278" s="10"/>
      <c r="U278" s="9"/>
      <c r="V278" s="10"/>
      <c r="W278" s="11"/>
      <c r="X278" s="10"/>
      <c r="Y278" s="9"/>
      <c r="Z278" s="10"/>
      <c r="AA278" s="9"/>
      <c r="AB278" s="10"/>
      <c r="AC278" s="9"/>
      <c r="AD278" s="10"/>
      <c r="AE278" s="11"/>
    </row>
    <row r="279" spans="1:31" x14ac:dyDescent="0.3">
      <c r="A279" s="1"/>
      <c r="B279" s="1"/>
      <c r="C279" s="1"/>
      <c r="D279" s="1"/>
      <c r="E279" s="1"/>
      <c r="F279" s="1"/>
      <c r="G279" s="1" t="s">
        <v>278</v>
      </c>
      <c r="H279" s="1"/>
      <c r="I279" s="9">
        <v>0</v>
      </c>
      <c r="J279" s="10"/>
      <c r="K279" s="9">
        <v>0</v>
      </c>
      <c r="L279" s="10"/>
      <c r="M279" s="9">
        <f>ROUND((I279-K279),5)</f>
        <v>0</v>
      </c>
      <c r="N279" s="10"/>
      <c r="O279" s="11">
        <f>ROUND(IF(K279=0, IF(I279=0, 0, 1), I279/K279),5)</f>
        <v>0</v>
      </c>
      <c r="P279" s="10"/>
      <c r="Q279" s="9">
        <v>0</v>
      </c>
      <c r="R279" s="10"/>
      <c r="S279" s="9">
        <v>0</v>
      </c>
      <c r="T279" s="10"/>
      <c r="U279" s="9">
        <f t="shared" ref="U279:U296" si="100">ROUND((Q279-S279),5)</f>
        <v>0</v>
      </c>
      <c r="V279" s="10"/>
      <c r="W279" s="11">
        <f t="shared" ref="W279:W296" si="101">ROUND(IF(S279=0, IF(Q279=0, 0, 1), Q279/S279),5)</f>
        <v>0</v>
      </c>
      <c r="X279" s="10"/>
      <c r="Y279" s="9">
        <f t="shared" ref="Y279:Y296" si="102">ROUND(I279+Q279,5)</f>
        <v>0</v>
      </c>
      <c r="Z279" s="10"/>
      <c r="AA279" s="9">
        <f t="shared" ref="AA279:AA296" si="103">ROUND(K279+S279,5)</f>
        <v>0</v>
      </c>
      <c r="AB279" s="10"/>
      <c r="AC279" s="9">
        <f t="shared" ref="AC279:AC296" si="104">ROUND((Y279-AA279),5)</f>
        <v>0</v>
      </c>
      <c r="AD279" s="10"/>
      <c r="AE279" s="11">
        <f t="shared" ref="AE279:AE296" si="105">ROUND(IF(AA279=0, IF(Y279=0, 0, 1), Y279/AA279),5)</f>
        <v>0</v>
      </c>
    </row>
    <row r="280" spans="1:31" x14ac:dyDescent="0.3">
      <c r="A280" s="1"/>
      <c r="B280" s="1"/>
      <c r="C280" s="1"/>
      <c r="D280" s="1"/>
      <c r="E280" s="1"/>
      <c r="F280" s="1"/>
      <c r="G280" s="1" t="s">
        <v>277</v>
      </c>
      <c r="H280" s="1"/>
      <c r="I280" s="9">
        <v>5600</v>
      </c>
      <c r="J280" s="10"/>
      <c r="K280" s="9">
        <v>0</v>
      </c>
      <c r="L280" s="10"/>
      <c r="M280" s="9">
        <f>ROUND((I280-K280),5)</f>
        <v>5600</v>
      </c>
      <c r="N280" s="10"/>
      <c r="O280" s="11">
        <f>ROUND(IF(K280=0, IF(I280=0, 0, 1), I280/K280),5)</f>
        <v>1</v>
      </c>
      <c r="P280" s="10"/>
      <c r="Q280" s="9">
        <v>4690</v>
      </c>
      <c r="R280" s="10"/>
      <c r="S280" s="9">
        <v>0</v>
      </c>
      <c r="T280" s="10"/>
      <c r="U280" s="9">
        <f t="shared" si="100"/>
        <v>4690</v>
      </c>
      <c r="V280" s="10"/>
      <c r="W280" s="11">
        <f t="shared" si="101"/>
        <v>1</v>
      </c>
      <c r="X280" s="10"/>
      <c r="Y280" s="9">
        <f t="shared" si="102"/>
        <v>10290</v>
      </c>
      <c r="Z280" s="10"/>
      <c r="AA280" s="9">
        <f t="shared" si="103"/>
        <v>0</v>
      </c>
      <c r="AB280" s="10"/>
      <c r="AC280" s="9">
        <f t="shared" si="104"/>
        <v>10290</v>
      </c>
      <c r="AD280" s="10"/>
      <c r="AE280" s="11">
        <f t="shared" si="105"/>
        <v>1</v>
      </c>
    </row>
    <row r="281" spans="1:31" x14ac:dyDescent="0.3">
      <c r="A281" s="1"/>
      <c r="B281" s="1"/>
      <c r="C281" s="1"/>
      <c r="D281" s="1"/>
      <c r="E281" s="1"/>
      <c r="F281" s="1"/>
      <c r="G281" s="1" t="s">
        <v>276</v>
      </c>
      <c r="H281" s="1"/>
      <c r="I281" s="9">
        <v>0</v>
      </c>
      <c r="J281" s="10"/>
      <c r="K281" s="9"/>
      <c r="L281" s="10"/>
      <c r="M281" s="9"/>
      <c r="N281" s="10"/>
      <c r="O281" s="11"/>
      <c r="P281" s="10"/>
      <c r="Q281" s="9">
        <v>6368.94</v>
      </c>
      <c r="R281" s="10"/>
      <c r="S281" s="9">
        <v>0</v>
      </c>
      <c r="T281" s="10"/>
      <c r="U281" s="9">
        <f t="shared" si="100"/>
        <v>6368.94</v>
      </c>
      <c r="V281" s="10"/>
      <c r="W281" s="11">
        <f t="shared" si="101"/>
        <v>1</v>
      </c>
      <c r="X281" s="10"/>
      <c r="Y281" s="9">
        <f t="shared" si="102"/>
        <v>6368.94</v>
      </c>
      <c r="Z281" s="10"/>
      <c r="AA281" s="9">
        <f t="shared" si="103"/>
        <v>0</v>
      </c>
      <c r="AB281" s="10"/>
      <c r="AC281" s="9">
        <f t="shared" si="104"/>
        <v>6368.94</v>
      </c>
      <c r="AD281" s="10"/>
      <c r="AE281" s="11">
        <f t="shared" si="105"/>
        <v>1</v>
      </c>
    </row>
    <row r="282" spans="1:31" x14ac:dyDescent="0.3">
      <c r="A282" s="1"/>
      <c r="B282" s="1"/>
      <c r="C282" s="1"/>
      <c r="D282" s="1"/>
      <c r="E282" s="1"/>
      <c r="F282" s="1"/>
      <c r="G282" s="1" t="s">
        <v>275</v>
      </c>
      <c r="H282" s="1"/>
      <c r="I282" s="9">
        <v>365.98</v>
      </c>
      <c r="J282" s="10"/>
      <c r="K282" s="9">
        <v>0</v>
      </c>
      <c r="L282" s="10"/>
      <c r="M282" s="9">
        <f t="shared" ref="M282:M287" si="106">ROUND((I282-K282),5)</f>
        <v>365.98</v>
      </c>
      <c r="N282" s="10"/>
      <c r="O282" s="11">
        <f t="shared" ref="O282:O287" si="107">ROUND(IF(K282=0, IF(I282=0, 0, 1), I282/K282),5)</f>
        <v>1</v>
      </c>
      <c r="P282" s="10"/>
      <c r="Q282" s="9">
        <v>0</v>
      </c>
      <c r="R282" s="10"/>
      <c r="S282" s="9">
        <v>0</v>
      </c>
      <c r="T282" s="10"/>
      <c r="U282" s="9">
        <f t="shared" si="100"/>
        <v>0</v>
      </c>
      <c r="V282" s="10"/>
      <c r="W282" s="11">
        <f t="shared" si="101"/>
        <v>0</v>
      </c>
      <c r="X282" s="10"/>
      <c r="Y282" s="9">
        <f t="shared" si="102"/>
        <v>365.98</v>
      </c>
      <c r="Z282" s="10"/>
      <c r="AA282" s="9">
        <f t="shared" si="103"/>
        <v>0</v>
      </c>
      <c r="AB282" s="10"/>
      <c r="AC282" s="9">
        <f t="shared" si="104"/>
        <v>365.98</v>
      </c>
      <c r="AD282" s="10"/>
      <c r="AE282" s="11">
        <f t="shared" si="105"/>
        <v>1</v>
      </c>
    </row>
    <row r="283" spans="1:31" x14ac:dyDescent="0.3">
      <c r="A283" s="1"/>
      <c r="B283" s="1"/>
      <c r="C283" s="1"/>
      <c r="D283" s="1"/>
      <c r="E283" s="1"/>
      <c r="F283" s="1"/>
      <c r="G283" s="1" t="s">
        <v>274</v>
      </c>
      <c r="H283" s="1"/>
      <c r="I283" s="9">
        <v>0</v>
      </c>
      <c r="J283" s="10"/>
      <c r="K283" s="9">
        <v>0</v>
      </c>
      <c r="L283" s="10"/>
      <c r="M283" s="9">
        <f t="shared" si="106"/>
        <v>0</v>
      </c>
      <c r="N283" s="10"/>
      <c r="O283" s="11">
        <f t="shared" si="107"/>
        <v>0</v>
      </c>
      <c r="P283" s="10"/>
      <c r="Q283" s="9">
        <v>0</v>
      </c>
      <c r="R283" s="10"/>
      <c r="S283" s="9">
        <v>0</v>
      </c>
      <c r="T283" s="10"/>
      <c r="U283" s="9">
        <f t="shared" si="100"/>
        <v>0</v>
      </c>
      <c r="V283" s="10"/>
      <c r="W283" s="11">
        <f t="shared" si="101"/>
        <v>0</v>
      </c>
      <c r="X283" s="10"/>
      <c r="Y283" s="9">
        <f t="shared" si="102"/>
        <v>0</v>
      </c>
      <c r="Z283" s="10"/>
      <c r="AA283" s="9">
        <f t="shared" si="103"/>
        <v>0</v>
      </c>
      <c r="AB283" s="10"/>
      <c r="AC283" s="9">
        <f t="shared" si="104"/>
        <v>0</v>
      </c>
      <c r="AD283" s="10"/>
      <c r="AE283" s="11">
        <f t="shared" si="105"/>
        <v>0</v>
      </c>
    </row>
    <row r="284" spans="1:31" x14ac:dyDescent="0.3">
      <c r="A284" s="1"/>
      <c r="B284" s="1"/>
      <c r="C284" s="1"/>
      <c r="D284" s="1"/>
      <c r="E284" s="1"/>
      <c r="F284" s="1"/>
      <c r="G284" s="1" t="s">
        <v>273</v>
      </c>
      <c r="H284" s="1"/>
      <c r="I284" s="9">
        <v>48</v>
      </c>
      <c r="J284" s="10"/>
      <c r="K284" s="9">
        <v>0</v>
      </c>
      <c r="L284" s="10"/>
      <c r="M284" s="9">
        <f t="shared" si="106"/>
        <v>48</v>
      </c>
      <c r="N284" s="10"/>
      <c r="O284" s="11">
        <f t="shared" si="107"/>
        <v>1</v>
      </c>
      <c r="P284" s="10"/>
      <c r="Q284" s="9">
        <v>48</v>
      </c>
      <c r="R284" s="10"/>
      <c r="S284" s="9">
        <v>0</v>
      </c>
      <c r="T284" s="10"/>
      <c r="U284" s="9">
        <f t="shared" si="100"/>
        <v>48</v>
      </c>
      <c r="V284" s="10"/>
      <c r="W284" s="11">
        <f t="shared" si="101"/>
        <v>1</v>
      </c>
      <c r="X284" s="10"/>
      <c r="Y284" s="9">
        <f t="shared" si="102"/>
        <v>96</v>
      </c>
      <c r="Z284" s="10"/>
      <c r="AA284" s="9">
        <f t="shared" si="103"/>
        <v>0</v>
      </c>
      <c r="AB284" s="10"/>
      <c r="AC284" s="9">
        <f t="shared" si="104"/>
        <v>96</v>
      </c>
      <c r="AD284" s="10"/>
      <c r="AE284" s="11">
        <f t="shared" si="105"/>
        <v>1</v>
      </c>
    </row>
    <row r="285" spans="1:31" ht="19.5" thickBot="1" x14ac:dyDescent="0.35">
      <c r="A285" s="1"/>
      <c r="B285" s="1"/>
      <c r="C285" s="1"/>
      <c r="D285" s="1"/>
      <c r="E285" s="1"/>
      <c r="F285" s="1"/>
      <c r="G285" s="1" t="s">
        <v>272</v>
      </c>
      <c r="H285" s="1"/>
      <c r="I285" s="12">
        <v>0</v>
      </c>
      <c r="J285" s="10"/>
      <c r="K285" s="12">
        <v>4166</v>
      </c>
      <c r="L285" s="10"/>
      <c r="M285" s="12">
        <f t="shared" si="106"/>
        <v>-4166</v>
      </c>
      <c r="N285" s="10"/>
      <c r="O285" s="13">
        <f t="shared" si="107"/>
        <v>0</v>
      </c>
      <c r="P285" s="10"/>
      <c r="Q285" s="12">
        <v>0</v>
      </c>
      <c r="R285" s="10"/>
      <c r="S285" s="12">
        <v>2083</v>
      </c>
      <c r="T285" s="10"/>
      <c r="U285" s="12">
        <f t="shared" si="100"/>
        <v>-2083</v>
      </c>
      <c r="V285" s="10"/>
      <c r="W285" s="13">
        <f t="shared" si="101"/>
        <v>0</v>
      </c>
      <c r="X285" s="10"/>
      <c r="Y285" s="12">
        <f t="shared" si="102"/>
        <v>0</v>
      </c>
      <c r="Z285" s="10"/>
      <c r="AA285" s="12">
        <f t="shared" si="103"/>
        <v>6249</v>
      </c>
      <c r="AB285" s="10"/>
      <c r="AC285" s="12">
        <f t="shared" si="104"/>
        <v>-6249</v>
      </c>
      <c r="AD285" s="10"/>
      <c r="AE285" s="13">
        <f t="shared" si="105"/>
        <v>0</v>
      </c>
    </row>
    <row r="286" spans="1:31" x14ac:dyDescent="0.3">
      <c r="A286" s="1"/>
      <c r="B286" s="1"/>
      <c r="C286" s="1"/>
      <c r="D286" s="1"/>
      <c r="E286" s="1"/>
      <c r="F286" s="1" t="s">
        <v>271</v>
      </c>
      <c r="G286" s="1"/>
      <c r="H286" s="1"/>
      <c r="I286" s="9">
        <f>ROUND(SUM(I278:I285),5)</f>
        <v>6013.98</v>
      </c>
      <c r="J286" s="10"/>
      <c r="K286" s="9">
        <f>ROUND(SUM(K278:K285),5)</f>
        <v>4166</v>
      </c>
      <c r="L286" s="10"/>
      <c r="M286" s="9">
        <f t="shared" si="106"/>
        <v>1847.98</v>
      </c>
      <c r="N286" s="10"/>
      <c r="O286" s="11">
        <f t="shared" si="107"/>
        <v>1.4435899999999999</v>
      </c>
      <c r="P286" s="10"/>
      <c r="Q286" s="9">
        <f>ROUND(SUM(Q278:Q285),5)</f>
        <v>11106.94</v>
      </c>
      <c r="R286" s="10"/>
      <c r="S286" s="9">
        <f>ROUND(SUM(S278:S285),5)</f>
        <v>2083</v>
      </c>
      <c r="T286" s="10"/>
      <c r="U286" s="9">
        <f t="shared" si="100"/>
        <v>9023.94</v>
      </c>
      <c r="V286" s="10"/>
      <c r="W286" s="11">
        <f t="shared" si="101"/>
        <v>5.3321800000000001</v>
      </c>
      <c r="X286" s="10"/>
      <c r="Y286" s="9">
        <f t="shared" si="102"/>
        <v>17120.919999999998</v>
      </c>
      <c r="Z286" s="10"/>
      <c r="AA286" s="9">
        <f t="shared" si="103"/>
        <v>6249</v>
      </c>
      <c r="AB286" s="10"/>
      <c r="AC286" s="9">
        <f t="shared" si="104"/>
        <v>10871.92</v>
      </c>
      <c r="AD286" s="10"/>
      <c r="AE286" s="11">
        <f t="shared" si="105"/>
        <v>2.7397900000000002</v>
      </c>
    </row>
    <row r="287" spans="1:31" x14ac:dyDescent="0.3">
      <c r="A287" s="1"/>
      <c r="B287" s="1"/>
      <c r="C287" s="1"/>
      <c r="D287" s="1"/>
      <c r="E287" s="1"/>
      <c r="F287" s="1" t="s">
        <v>270</v>
      </c>
      <c r="G287" s="1"/>
      <c r="H287" s="1"/>
      <c r="I287" s="9">
        <v>6302.13</v>
      </c>
      <c r="J287" s="10"/>
      <c r="K287" s="9">
        <v>1666</v>
      </c>
      <c r="L287" s="10"/>
      <c r="M287" s="9">
        <f t="shared" si="106"/>
        <v>4636.13</v>
      </c>
      <c r="N287" s="10"/>
      <c r="O287" s="32">
        <f t="shared" si="107"/>
        <v>3.7827899999999999</v>
      </c>
      <c r="P287" s="10"/>
      <c r="Q287" s="9">
        <v>4000</v>
      </c>
      <c r="R287" s="10"/>
      <c r="S287" s="9">
        <v>833</v>
      </c>
      <c r="T287" s="10"/>
      <c r="U287" s="9">
        <f t="shared" si="100"/>
        <v>3167</v>
      </c>
      <c r="V287" s="10"/>
      <c r="W287" s="11">
        <f t="shared" si="101"/>
        <v>4.80192</v>
      </c>
      <c r="X287" s="10"/>
      <c r="Y287" s="9">
        <f t="shared" si="102"/>
        <v>10302.129999999999</v>
      </c>
      <c r="Z287" s="10"/>
      <c r="AA287" s="9">
        <f t="shared" si="103"/>
        <v>2499</v>
      </c>
      <c r="AB287" s="10"/>
      <c r="AC287" s="9">
        <f t="shared" si="104"/>
        <v>7803.13</v>
      </c>
      <c r="AD287" s="10"/>
      <c r="AE287" s="11">
        <f t="shared" si="105"/>
        <v>4.1224999999999996</v>
      </c>
    </row>
    <row r="288" spans="1:31" hidden="1" x14ac:dyDescent="0.3">
      <c r="A288" s="1"/>
      <c r="B288" s="1"/>
      <c r="C288" s="1"/>
      <c r="D288" s="1"/>
      <c r="E288" s="1"/>
      <c r="F288" s="1" t="s">
        <v>269</v>
      </c>
      <c r="G288" s="1"/>
      <c r="H288" s="1"/>
      <c r="I288" s="9">
        <v>0</v>
      </c>
      <c r="J288" s="10"/>
      <c r="K288" s="9"/>
      <c r="L288" s="10"/>
      <c r="M288" s="9"/>
      <c r="N288" s="10"/>
      <c r="O288" s="11"/>
      <c r="P288" s="10"/>
      <c r="Q288" s="9">
        <v>0</v>
      </c>
      <c r="R288" s="10"/>
      <c r="S288" s="9">
        <v>0</v>
      </c>
      <c r="T288" s="10"/>
      <c r="U288" s="9">
        <f t="shared" si="100"/>
        <v>0</v>
      </c>
      <c r="V288" s="10"/>
      <c r="W288" s="11">
        <f t="shared" si="101"/>
        <v>0</v>
      </c>
      <c r="X288" s="10"/>
      <c r="Y288" s="9">
        <f t="shared" si="102"/>
        <v>0</v>
      </c>
      <c r="Z288" s="10"/>
      <c r="AA288" s="9">
        <f t="shared" si="103"/>
        <v>0</v>
      </c>
      <c r="AB288" s="10"/>
      <c r="AC288" s="9">
        <f t="shared" si="104"/>
        <v>0</v>
      </c>
      <c r="AD288" s="10"/>
      <c r="AE288" s="11">
        <f t="shared" si="105"/>
        <v>0</v>
      </c>
    </row>
    <row r="289" spans="1:31" hidden="1" x14ac:dyDescent="0.3">
      <c r="A289" s="1"/>
      <c r="B289" s="1"/>
      <c r="C289" s="1"/>
      <c r="D289" s="1"/>
      <c r="E289" s="1"/>
      <c r="F289" s="1" t="s">
        <v>268</v>
      </c>
      <c r="G289" s="1"/>
      <c r="H289" s="1"/>
      <c r="I289" s="9">
        <v>0</v>
      </c>
      <c r="J289" s="10"/>
      <c r="K289" s="9"/>
      <c r="L289" s="10"/>
      <c r="M289" s="9"/>
      <c r="N289" s="10"/>
      <c r="O289" s="11"/>
      <c r="P289" s="10"/>
      <c r="Q289" s="9">
        <v>0</v>
      </c>
      <c r="R289" s="10"/>
      <c r="S289" s="9">
        <v>0</v>
      </c>
      <c r="T289" s="10"/>
      <c r="U289" s="9">
        <f t="shared" si="100"/>
        <v>0</v>
      </c>
      <c r="V289" s="10"/>
      <c r="W289" s="11">
        <f t="shared" si="101"/>
        <v>0</v>
      </c>
      <c r="X289" s="10"/>
      <c r="Y289" s="9">
        <f t="shared" si="102"/>
        <v>0</v>
      </c>
      <c r="Z289" s="10"/>
      <c r="AA289" s="9">
        <f t="shared" si="103"/>
        <v>0</v>
      </c>
      <c r="AB289" s="10"/>
      <c r="AC289" s="9">
        <f t="shared" si="104"/>
        <v>0</v>
      </c>
      <c r="AD289" s="10"/>
      <c r="AE289" s="11">
        <f t="shared" si="105"/>
        <v>0</v>
      </c>
    </row>
    <row r="290" spans="1:31" hidden="1" x14ac:dyDescent="0.3">
      <c r="A290" s="1"/>
      <c r="B290" s="1"/>
      <c r="C290" s="1"/>
      <c r="D290" s="1"/>
      <c r="E290" s="1"/>
      <c r="F290" s="1" t="s">
        <v>267</v>
      </c>
      <c r="G290" s="1"/>
      <c r="H290" s="1"/>
      <c r="I290" s="9">
        <v>0</v>
      </c>
      <c r="J290" s="10"/>
      <c r="K290" s="9"/>
      <c r="L290" s="10"/>
      <c r="M290" s="9"/>
      <c r="N290" s="10"/>
      <c r="O290" s="11"/>
      <c r="P290" s="10"/>
      <c r="Q290" s="9">
        <v>0</v>
      </c>
      <c r="R290" s="10"/>
      <c r="S290" s="9">
        <v>0</v>
      </c>
      <c r="T290" s="10"/>
      <c r="U290" s="9">
        <f t="shared" si="100"/>
        <v>0</v>
      </c>
      <c r="V290" s="10"/>
      <c r="W290" s="11">
        <f t="shared" si="101"/>
        <v>0</v>
      </c>
      <c r="X290" s="10"/>
      <c r="Y290" s="9">
        <f t="shared" si="102"/>
        <v>0</v>
      </c>
      <c r="Z290" s="10"/>
      <c r="AA290" s="9">
        <f t="shared" si="103"/>
        <v>0</v>
      </c>
      <c r="AB290" s="10"/>
      <c r="AC290" s="9">
        <f t="shared" si="104"/>
        <v>0</v>
      </c>
      <c r="AD290" s="10"/>
      <c r="AE290" s="11">
        <f t="shared" si="105"/>
        <v>0</v>
      </c>
    </row>
    <row r="291" spans="1:31" hidden="1" x14ac:dyDescent="0.3">
      <c r="A291" s="1"/>
      <c r="B291" s="1"/>
      <c r="C291" s="1"/>
      <c r="D291" s="1"/>
      <c r="E291" s="1"/>
      <c r="F291" s="1" t="s">
        <v>266</v>
      </c>
      <c r="G291" s="1"/>
      <c r="H291" s="1"/>
      <c r="I291" s="9">
        <v>0</v>
      </c>
      <c r="J291" s="10"/>
      <c r="K291" s="9"/>
      <c r="L291" s="10"/>
      <c r="M291" s="9"/>
      <c r="N291" s="10"/>
      <c r="O291" s="11"/>
      <c r="P291" s="10"/>
      <c r="Q291" s="9">
        <v>0</v>
      </c>
      <c r="R291" s="10"/>
      <c r="S291" s="9">
        <v>0</v>
      </c>
      <c r="T291" s="10"/>
      <c r="U291" s="9">
        <f t="shared" si="100"/>
        <v>0</v>
      </c>
      <c r="V291" s="10"/>
      <c r="W291" s="11">
        <f t="shared" si="101"/>
        <v>0</v>
      </c>
      <c r="X291" s="10"/>
      <c r="Y291" s="9">
        <f t="shared" si="102"/>
        <v>0</v>
      </c>
      <c r="Z291" s="10"/>
      <c r="AA291" s="9">
        <f t="shared" si="103"/>
        <v>0</v>
      </c>
      <c r="AB291" s="10"/>
      <c r="AC291" s="9">
        <f t="shared" si="104"/>
        <v>0</v>
      </c>
      <c r="AD291" s="10"/>
      <c r="AE291" s="11">
        <f t="shared" si="105"/>
        <v>0</v>
      </c>
    </row>
    <row r="292" spans="1:31" hidden="1" x14ac:dyDescent="0.3">
      <c r="A292" s="1"/>
      <c r="B292" s="1"/>
      <c r="C292" s="1"/>
      <c r="D292" s="1"/>
      <c r="E292" s="1"/>
      <c r="F292" s="1" t="s">
        <v>265</v>
      </c>
      <c r="G292" s="1"/>
      <c r="H292" s="1"/>
      <c r="I292" s="9">
        <v>0</v>
      </c>
      <c r="J292" s="10"/>
      <c r="K292" s="9"/>
      <c r="L292" s="10"/>
      <c r="M292" s="9"/>
      <c r="N292" s="10"/>
      <c r="O292" s="11"/>
      <c r="P292" s="10"/>
      <c r="Q292" s="9">
        <v>0</v>
      </c>
      <c r="R292" s="10"/>
      <c r="S292" s="9">
        <v>0</v>
      </c>
      <c r="T292" s="10"/>
      <c r="U292" s="9">
        <f t="shared" si="100"/>
        <v>0</v>
      </c>
      <c r="V292" s="10"/>
      <c r="W292" s="11">
        <f t="shared" si="101"/>
        <v>0</v>
      </c>
      <c r="X292" s="10"/>
      <c r="Y292" s="9">
        <f t="shared" si="102"/>
        <v>0</v>
      </c>
      <c r="Z292" s="10"/>
      <c r="AA292" s="9">
        <f t="shared" si="103"/>
        <v>0</v>
      </c>
      <c r="AB292" s="10"/>
      <c r="AC292" s="9">
        <f t="shared" si="104"/>
        <v>0</v>
      </c>
      <c r="AD292" s="10"/>
      <c r="AE292" s="11">
        <f t="shared" si="105"/>
        <v>0</v>
      </c>
    </row>
    <row r="293" spans="1:31" hidden="1" x14ac:dyDescent="0.3">
      <c r="A293" s="1"/>
      <c r="B293" s="1"/>
      <c r="C293" s="1"/>
      <c r="D293" s="1"/>
      <c r="E293" s="1"/>
      <c r="F293" s="1" t="s">
        <v>264</v>
      </c>
      <c r="G293" s="1"/>
      <c r="H293" s="1"/>
      <c r="I293" s="9">
        <v>0</v>
      </c>
      <c r="J293" s="10"/>
      <c r="K293" s="9"/>
      <c r="L293" s="10"/>
      <c r="M293" s="9"/>
      <c r="N293" s="10"/>
      <c r="O293" s="11"/>
      <c r="P293" s="10"/>
      <c r="Q293" s="9">
        <v>0</v>
      </c>
      <c r="R293" s="10"/>
      <c r="S293" s="9">
        <v>0</v>
      </c>
      <c r="T293" s="10"/>
      <c r="U293" s="9">
        <f t="shared" si="100"/>
        <v>0</v>
      </c>
      <c r="V293" s="10"/>
      <c r="W293" s="11">
        <f t="shared" si="101"/>
        <v>0</v>
      </c>
      <c r="X293" s="10"/>
      <c r="Y293" s="9">
        <f t="shared" si="102"/>
        <v>0</v>
      </c>
      <c r="Z293" s="10"/>
      <c r="AA293" s="9">
        <f t="shared" si="103"/>
        <v>0</v>
      </c>
      <c r="AB293" s="10"/>
      <c r="AC293" s="9">
        <f t="shared" si="104"/>
        <v>0</v>
      </c>
      <c r="AD293" s="10"/>
      <c r="AE293" s="11">
        <f t="shared" si="105"/>
        <v>0</v>
      </c>
    </row>
    <row r="294" spans="1:31" hidden="1" x14ac:dyDescent="0.3">
      <c r="A294" s="1"/>
      <c r="B294" s="1"/>
      <c r="C294" s="1"/>
      <c r="D294" s="1"/>
      <c r="E294" s="1"/>
      <c r="F294" s="1" t="s">
        <v>263</v>
      </c>
      <c r="G294" s="1"/>
      <c r="H294" s="1"/>
      <c r="I294" s="9">
        <v>0</v>
      </c>
      <c r="J294" s="10"/>
      <c r="K294" s="9"/>
      <c r="L294" s="10"/>
      <c r="M294" s="9"/>
      <c r="N294" s="10"/>
      <c r="O294" s="11"/>
      <c r="P294" s="10"/>
      <c r="Q294" s="9">
        <v>0</v>
      </c>
      <c r="R294" s="10"/>
      <c r="S294" s="9">
        <v>0</v>
      </c>
      <c r="T294" s="10"/>
      <c r="U294" s="9">
        <f t="shared" si="100"/>
        <v>0</v>
      </c>
      <c r="V294" s="10"/>
      <c r="W294" s="11">
        <f t="shared" si="101"/>
        <v>0</v>
      </c>
      <c r="X294" s="10"/>
      <c r="Y294" s="9">
        <f t="shared" si="102"/>
        <v>0</v>
      </c>
      <c r="Z294" s="10"/>
      <c r="AA294" s="9">
        <f t="shared" si="103"/>
        <v>0</v>
      </c>
      <c r="AB294" s="10"/>
      <c r="AC294" s="9">
        <f t="shared" si="104"/>
        <v>0</v>
      </c>
      <c r="AD294" s="10"/>
      <c r="AE294" s="11">
        <f t="shared" si="105"/>
        <v>0</v>
      </c>
    </row>
    <row r="295" spans="1:31" ht="19.5" thickBot="1" x14ac:dyDescent="0.35">
      <c r="A295" s="1"/>
      <c r="B295" s="1"/>
      <c r="C295" s="1"/>
      <c r="D295" s="1"/>
      <c r="E295" s="1"/>
      <c r="F295" s="1" t="s">
        <v>262</v>
      </c>
      <c r="G295" s="1"/>
      <c r="H295" s="1"/>
      <c r="I295" s="12">
        <v>0</v>
      </c>
      <c r="J295" s="10"/>
      <c r="K295" s="12"/>
      <c r="L295" s="10"/>
      <c r="M295" s="12"/>
      <c r="N295" s="10"/>
      <c r="O295" s="13"/>
      <c r="P295" s="10"/>
      <c r="Q295" s="12">
        <v>0</v>
      </c>
      <c r="R295" s="10"/>
      <c r="S295" s="12">
        <v>0</v>
      </c>
      <c r="T295" s="10"/>
      <c r="U295" s="12">
        <f t="shared" si="100"/>
        <v>0</v>
      </c>
      <c r="V295" s="10"/>
      <c r="W295" s="13">
        <f t="shared" si="101"/>
        <v>0</v>
      </c>
      <c r="X295" s="10"/>
      <c r="Y295" s="12">
        <f t="shared" si="102"/>
        <v>0</v>
      </c>
      <c r="Z295" s="10"/>
      <c r="AA295" s="12">
        <f t="shared" si="103"/>
        <v>0</v>
      </c>
      <c r="AB295" s="10"/>
      <c r="AC295" s="12">
        <f t="shared" si="104"/>
        <v>0</v>
      </c>
      <c r="AD295" s="10"/>
      <c r="AE295" s="13">
        <f t="shared" si="105"/>
        <v>0</v>
      </c>
    </row>
    <row r="296" spans="1:31" x14ac:dyDescent="0.3">
      <c r="A296" s="1"/>
      <c r="B296" s="1"/>
      <c r="C296" s="1"/>
      <c r="D296" s="1"/>
      <c r="E296" s="1" t="s">
        <v>261</v>
      </c>
      <c r="F296" s="1"/>
      <c r="G296" s="1"/>
      <c r="H296" s="1"/>
      <c r="I296" s="9">
        <f>ROUND(SUM(I266:I277)+SUM(I286:I295),5)</f>
        <v>37883.769999999997</v>
      </c>
      <c r="J296" s="10"/>
      <c r="K296" s="9">
        <f>ROUND(SUM(K266:K277)+SUM(K286:K295),5)</f>
        <v>12497</v>
      </c>
      <c r="L296" s="10"/>
      <c r="M296" s="9">
        <f>ROUND((I296-K296),5)</f>
        <v>25386.77</v>
      </c>
      <c r="N296" s="10"/>
      <c r="O296" s="11">
        <f>ROUND(IF(K296=0, IF(I296=0, 0, 1), I296/K296),5)</f>
        <v>3.0314299999999998</v>
      </c>
      <c r="P296" s="10"/>
      <c r="Q296" s="9">
        <f>ROUND(SUM(Q266:Q277)+SUM(Q286:Q295),5)</f>
        <v>15111.94</v>
      </c>
      <c r="R296" s="10"/>
      <c r="S296" s="9">
        <f>ROUND(SUM(S266:S277)+SUM(S286:S295),5)</f>
        <v>6248.5</v>
      </c>
      <c r="T296" s="10"/>
      <c r="U296" s="9">
        <f t="shared" si="100"/>
        <v>8863.44</v>
      </c>
      <c r="V296" s="10"/>
      <c r="W296" s="11">
        <f t="shared" si="101"/>
        <v>2.4184899999999998</v>
      </c>
      <c r="X296" s="10"/>
      <c r="Y296" s="9">
        <f t="shared" si="102"/>
        <v>52995.71</v>
      </c>
      <c r="Z296" s="10"/>
      <c r="AA296" s="9">
        <f t="shared" si="103"/>
        <v>18745.5</v>
      </c>
      <c r="AB296" s="10"/>
      <c r="AC296" s="9">
        <f t="shared" si="104"/>
        <v>34250.21</v>
      </c>
      <c r="AD296" s="10"/>
      <c r="AE296" s="11">
        <f t="shared" si="105"/>
        <v>2.8271199999999999</v>
      </c>
    </row>
    <row r="297" spans="1:31" x14ac:dyDescent="0.3">
      <c r="A297" s="1"/>
      <c r="B297" s="1"/>
      <c r="C297" s="1"/>
      <c r="D297" s="1"/>
      <c r="E297" s="1" t="s">
        <v>260</v>
      </c>
      <c r="F297" s="1"/>
      <c r="G297" s="1"/>
      <c r="H297" s="1"/>
      <c r="I297" s="9"/>
      <c r="J297" s="10"/>
      <c r="K297" s="9"/>
      <c r="L297" s="10"/>
      <c r="M297" s="9"/>
      <c r="N297" s="10"/>
      <c r="O297" s="11"/>
      <c r="P297" s="10"/>
      <c r="Q297" s="9"/>
      <c r="R297" s="10"/>
      <c r="S297" s="9"/>
      <c r="T297" s="10"/>
      <c r="U297" s="9"/>
      <c r="V297" s="10"/>
      <c r="W297" s="11"/>
      <c r="X297" s="10"/>
      <c r="Y297" s="9"/>
      <c r="Z297" s="10"/>
      <c r="AA297" s="9"/>
      <c r="AB297" s="10"/>
      <c r="AC297" s="9"/>
      <c r="AD297" s="10"/>
      <c r="AE297" s="11"/>
    </row>
    <row r="298" spans="1:31" x14ac:dyDescent="0.3">
      <c r="A298" s="1"/>
      <c r="B298" s="1"/>
      <c r="C298" s="1"/>
      <c r="D298" s="1"/>
      <c r="E298" s="1"/>
      <c r="F298" s="1" t="s">
        <v>259</v>
      </c>
      <c r="G298" s="1"/>
      <c r="H298" s="1"/>
      <c r="I298" s="9">
        <v>988.53</v>
      </c>
      <c r="J298" s="10"/>
      <c r="K298" s="9">
        <v>1666</v>
      </c>
      <c r="L298" s="10"/>
      <c r="M298" s="9">
        <f>ROUND((I298-K298),5)</f>
        <v>-677.47</v>
      </c>
      <c r="N298" s="10"/>
      <c r="O298" s="11">
        <f>ROUND(IF(K298=0, IF(I298=0, 0, 1), I298/K298),5)</f>
        <v>0.59336</v>
      </c>
      <c r="P298" s="10"/>
      <c r="Q298" s="9">
        <v>1437.55</v>
      </c>
      <c r="R298" s="10"/>
      <c r="S298" s="9">
        <v>833</v>
      </c>
      <c r="T298" s="10"/>
      <c r="U298" s="9">
        <f t="shared" ref="U298:U310" si="108">ROUND((Q298-S298),5)</f>
        <v>604.54999999999995</v>
      </c>
      <c r="V298" s="10"/>
      <c r="W298" s="11">
        <f t="shared" ref="W298:W310" si="109">ROUND(IF(S298=0, IF(Q298=0, 0, 1), Q298/S298),5)</f>
        <v>1.7257499999999999</v>
      </c>
      <c r="X298" s="10"/>
      <c r="Y298" s="9">
        <f t="shared" ref="Y298:Y310" si="110">ROUND(I298+Q298,5)</f>
        <v>2426.08</v>
      </c>
      <c r="Z298" s="10"/>
      <c r="AA298" s="9">
        <f t="shared" ref="AA298:AA310" si="111">ROUND(K298+S298,5)</f>
        <v>2499</v>
      </c>
      <c r="AB298" s="10"/>
      <c r="AC298" s="9">
        <f t="shared" ref="AC298:AC310" si="112">ROUND((Y298-AA298),5)</f>
        <v>-72.92</v>
      </c>
      <c r="AD298" s="10"/>
      <c r="AE298" s="11">
        <f t="shared" ref="AE298:AE310" si="113">ROUND(IF(AA298=0, IF(Y298=0, 0, 1), Y298/AA298),5)</f>
        <v>0.97082000000000002</v>
      </c>
    </row>
    <row r="299" spans="1:31" hidden="1" x14ac:dyDescent="0.3">
      <c r="A299" s="1"/>
      <c r="B299" s="1"/>
      <c r="C299" s="1"/>
      <c r="D299" s="1"/>
      <c r="E299" s="1"/>
      <c r="F299" s="1" t="s">
        <v>258</v>
      </c>
      <c r="G299" s="1"/>
      <c r="H299" s="1"/>
      <c r="I299" s="9">
        <v>0</v>
      </c>
      <c r="J299" s="10"/>
      <c r="K299" s="9"/>
      <c r="L299" s="10"/>
      <c r="M299" s="9"/>
      <c r="N299" s="10"/>
      <c r="O299" s="11"/>
      <c r="P299" s="10"/>
      <c r="Q299" s="9">
        <v>0</v>
      </c>
      <c r="R299" s="10"/>
      <c r="S299" s="9">
        <v>0</v>
      </c>
      <c r="T299" s="10"/>
      <c r="U299" s="9">
        <f t="shared" si="108"/>
        <v>0</v>
      </c>
      <c r="V299" s="10"/>
      <c r="W299" s="11">
        <f t="shared" si="109"/>
        <v>0</v>
      </c>
      <c r="X299" s="10"/>
      <c r="Y299" s="9">
        <f t="shared" si="110"/>
        <v>0</v>
      </c>
      <c r="Z299" s="10"/>
      <c r="AA299" s="9">
        <f t="shared" si="111"/>
        <v>0</v>
      </c>
      <c r="AB299" s="10"/>
      <c r="AC299" s="9">
        <f t="shared" si="112"/>
        <v>0</v>
      </c>
      <c r="AD299" s="10"/>
      <c r="AE299" s="11">
        <f t="shared" si="113"/>
        <v>0</v>
      </c>
    </row>
    <row r="300" spans="1:31" hidden="1" x14ac:dyDescent="0.3">
      <c r="A300" s="1"/>
      <c r="B300" s="1"/>
      <c r="C300" s="1"/>
      <c r="D300" s="1"/>
      <c r="E300" s="1"/>
      <c r="F300" s="1" t="s">
        <v>257</v>
      </c>
      <c r="G300" s="1"/>
      <c r="H300" s="1"/>
      <c r="I300" s="9">
        <v>0</v>
      </c>
      <c r="J300" s="10"/>
      <c r="K300" s="9">
        <v>0</v>
      </c>
      <c r="L300" s="10"/>
      <c r="M300" s="9">
        <f>ROUND((I300-K300),5)</f>
        <v>0</v>
      </c>
      <c r="N300" s="10"/>
      <c r="O300" s="11">
        <f>ROUND(IF(K300=0, IF(I300=0, 0, 1), I300/K300),5)</f>
        <v>0</v>
      </c>
      <c r="P300" s="10"/>
      <c r="Q300" s="9">
        <v>0</v>
      </c>
      <c r="R300" s="10"/>
      <c r="S300" s="9">
        <v>0</v>
      </c>
      <c r="T300" s="10"/>
      <c r="U300" s="9">
        <f t="shared" si="108"/>
        <v>0</v>
      </c>
      <c r="V300" s="10"/>
      <c r="W300" s="11">
        <f t="shared" si="109"/>
        <v>0</v>
      </c>
      <c r="X300" s="10"/>
      <c r="Y300" s="9">
        <f t="shared" si="110"/>
        <v>0</v>
      </c>
      <c r="Z300" s="10"/>
      <c r="AA300" s="9">
        <f t="shared" si="111"/>
        <v>0</v>
      </c>
      <c r="AB300" s="10"/>
      <c r="AC300" s="9">
        <f t="shared" si="112"/>
        <v>0</v>
      </c>
      <c r="AD300" s="10"/>
      <c r="AE300" s="11">
        <f t="shared" si="113"/>
        <v>0</v>
      </c>
    </row>
    <row r="301" spans="1:31" hidden="1" x14ac:dyDescent="0.3">
      <c r="A301" s="1"/>
      <c r="B301" s="1"/>
      <c r="C301" s="1"/>
      <c r="D301" s="1"/>
      <c r="E301" s="1"/>
      <c r="F301" s="1" t="s">
        <v>256</v>
      </c>
      <c r="G301" s="1"/>
      <c r="H301" s="1"/>
      <c r="I301" s="9">
        <v>0</v>
      </c>
      <c r="J301" s="10"/>
      <c r="K301" s="9"/>
      <c r="L301" s="10"/>
      <c r="M301" s="9"/>
      <c r="N301" s="10"/>
      <c r="O301" s="11"/>
      <c r="P301" s="10"/>
      <c r="Q301" s="9">
        <v>0</v>
      </c>
      <c r="R301" s="10"/>
      <c r="S301" s="9">
        <v>0</v>
      </c>
      <c r="T301" s="10"/>
      <c r="U301" s="9">
        <f t="shared" si="108"/>
        <v>0</v>
      </c>
      <c r="V301" s="10"/>
      <c r="W301" s="11">
        <f t="shared" si="109"/>
        <v>0</v>
      </c>
      <c r="X301" s="10"/>
      <c r="Y301" s="9">
        <f t="shared" si="110"/>
        <v>0</v>
      </c>
      <c r="Z301" s="10"/>
      <c r="AA301" s="9">
        <f t="shared" si="111"/>
        <v>0</v>
      </c>
      <c r="AB301" s="10"/>
      <c r="AC301" s="9">
        <f t="shared" si="112"/>
        <v>0</v>
      </c>
      <c r="AD301" s="10"/>
      <c r="AE301" s="11">
        <f t="shared" si="113"/>
        <v>0</v>
      </c>
    </row>
    <row r="302" spans="1:31" hidden="1" x14ac:dyDescent="0.3">
      <c r="A302" s="1"/>
      <c r="B302" s="1"/>
      <c r="C302" s="1"/>
      <c r="D302" s="1"/>
      <c r="E302" s="1"/>
      <c r="F302" s="1" t="s">
        <v>255</v>
      </c>
      <c r="G302" s="1"/>
      <c r="H302" s="1"/>
      <c r="I302" s="9">
        <v>0</v>
      </c>
      <c r="J302" s="10"/>
      <c r="K302" s="9"/>
      <c r="L302" s="10"/>
      <c r="M302" s="9"/>
      <c r="N302" s="10"/>
      <c r="O302" s="11"/>
      <c r="P302" s="10"/>
      <c r="Q302" s="9">
        <v>0</v>
      </c>
      <c r="R302" s="10"/>
      <c r="S302" s="9">
        <v>0</v>
      </c>
      <c r="T302" s="10"/>
      <c r="U302" s="9">
        <f t="shared" si="108"/>
        <v>0</v>
      </c>
      <c r="V302" s="10"/>
      <c r="W302" s="11">
        <f t="shared" si="109"/>
        <v>0</v>
      </c>
      <c r="X302" s="10"/>
      <c r="Y302" s="9">
        <f t="shared" si="110"/>
        <v>0</v>
      </c>
      <c r="Z302" s="10"/>
      <c r="AA302" s="9">
        <f t="shared" si="111"/>
        <v>0</v>
      </c>
      <c r="AB302" s="10"/>
      <c r="AC302" s="9">
        <f t="shared" si="112"/>
        <v>0</v>
      </c>
      <c r="AD302" s="10"/>
      <c r="AE302" s="11">
        <f t="shared" si="113"/>
        <v>0</v>
      </c>
    </row>
    <row r="303" spans="1:31" hidden="1" x14ac:dyDescent="0.3">
      <c r="A303" s="1"/>
      <c r="B303" s="1"/>
      <c r="C303" s="1"/>
      <c r="D303" s="1"/>
      <c r="E303" s="1"/>
      <c r="F303" s="1" t="s">
        <v>254</v>
      </c>
      <c r="G303" s="1"/>
      <c r="H303" s="1"/>
      <c r="I303" s="9">
        <v>0</v>
      </c>
      <c r="J303" s="10"/>
      <c r="K303" s="9"/>
      <c r="L303" s="10"/>
      <c r="M303" s="9"/>
      <c r="N303" s="10"/>
      <c r="O303" s="11"/>
      <c r="P303" s="10"/>
      <c r="Q303" s="9">
        <v>0</v>
      </c>
      <c r="R303" s="10"/>
      <c r="S303" s="9">
        <v>0</v>
      </c>
      <c r="T303" s="10"/>
      <c r="U303" s="9">
        <f t="shared" si="108"/>
        <v>0</v>
      </c>
      <c r="V303" s="10"/>
      <c r="W303" s="11">
        <f t="shared" si="109"/>
        <v>0</v>
      </c>
      <c r="X303" s="10"/>
      <c r="Y303" s="9">
        <f t="shared" si="110"/>
        <v>0</v>
      </c>
      <c r="Z303" s="10"/>
      <c r="AA303" s="9">
        <f t="shared" si="111"/>
        <v>0</v>
      </c>
      <c r="AB303" s="10"/>
      <c r="AC303" s="9">
        <f t="shared" si="112"/>
        <v>0</v>
      </c>
      <c r="AD303" s="10"/>
      <c r="AE303" s="11">
        <f t="shared" si="113"/>
        <v>0</v>
      </c>
    </row>
    <row r="304" spans="1:31" hidden="1" x14ac:dyDescent="0.3">
      <c r="A304" s="1"/>
      <c r="B304" s="1"/>
      <c r="C304" s="1"/>
      <c r="D304" s="1"/>
      <c r="E304" s="1"/>
      <c r="F304" s="1" t="s">
        <v>253</v>
      </c>
      <c r="G304" s="1"/>
      <c r="H304" s="1"/>
      <c r="I304" s="9">
        <v>0</v>
      </c>
      <c r="J304" s="10"/>
      <c r="K304" s="9"/>
      <c r="L304" s="10"/>
      <c r="M304" s="9"/>
      <c r="N304" s="10"/>
      <c r="O304" s="11"/>
      <c r="P304" s="10"/>
      <c r="Q304" s="9">
        <v>0</v>
      </c>
      <c r="R304" s="10"/>
      <c r="S304" s="9">
        <v>0</v>
      </c>
      <c r="T304" s="10"/>
      <c r="U304" s="9">
        <f t="shared" si="108"/>
        <v>0</v>
      </c>
      <c r="V304" s="10"/>
      <c r="W304" s="11">
        <f t="shared" si="109"/>
        <v>0</v>
      </c>
      <c r="X304" s="10"/>
      <c r="Y304" s="9">
        <f t="shared" si="110"/>
        <v>0</v>
      </c>
      <c r="Z304" s="10"/>
      <c r="AA304" s="9">
        <f t="shared" si="111"/>
        <v>0</v>
      </c>
      <c r="AB304" s="10"/>
      <c r="AC304" s="9">
        <f t="shared" si="112"/>
        <v>0</v>
      </c>
      <c r="AD304" s="10"/>
      <c r="AE304" s="11">
        <f t="shared" si="113"/>
        <v>0</v>
      </c>
    </row>
    <row r="305" spans="1:31" hidden="1" x14ac:dyDescent="0.3">
      <c r="A305" s="1"/>
      <c r="B305" s="1"/>
      <c r="C305" s="1"/>
      <c r="D305" s="1"/>
      <c r="E305" s="1"/>
      <c r="F305" s="1" t="s">
        <v>252</v>
      </c>
      <c r="G305" s="1"/>
      <c r="H305" s="1"/>
      <c r="I305" s="9">
        <v>0</v>
      </c>
      <c r="J305" s="10"/>
      <c r="K305" s="9"/>
      <c r="L305" s="10"/>
      <c r="M305" s="9"/>
      <c r="N305" s="10"/>
      <c r="O305" s="11"/>
      <c r="P305" s="10"/>
      <c r="Q305" s="9">
        <v>0</v>
      </c>
      <c r="R305" s="10"/>
      <c r="S305" s="9">
        <v>0</v>
      </c>
      <c r="T305" s="10"/>
      <c r="U305" s="9">
        <f t="shared" si="108"/>
        <v>0</v>
      </c>
      <c r="V305" s="10"/>
      <c r="W305" s="11">
        <f t="shared" si="109"/>
        <v>0</v>
      </c>
      <c r="X305" s="10"/>
      <c r="Y305" s="9">
        <f t="shared" si="110"/>
        <v>0</v>
      </c>
      <c r="Z305" s="10"/>
      <c r="AA305" s="9">
        <f t="shared" si="111"/>
        <v>0</v>
      </c>
      <c r="AB305" s="10"/>
      <c r="AC305" s="9">
        <f t="shared" si="112"/>
        <v>0</v>
      </c>
      <c r="AD305" s="10"/>
      <c r="AE305" s="11">
        <f t="shared" si="113"/>
        <v>0</v>
      </c>
    </row>
    <row r="306" spans="1:31" hidden="1" x14ac:dyDescent="0.3">
      <c r="A306" s="1"/>
      <c r="B306" s="1"/>
      <c r="C306" s="1"/>
      <c r="D306" s="1"/>
      <c r="E306" s="1"/>
      <c r="F306" s="1" t="s">
        <v>251</v>
      </c>
      <c r="G306" s="1"/>
      <c r="H306" s="1"/>
      <c r="I306" s="9">
        <v>0</v>
      </c>
      <c r="J306" s="10"/>
      <c r="K306" s="9">
        <v>0</v>
      </c>
      <c r="L306" s="10"/>
      <c r="M306" s="9">
        <f>ROUND((I306-K306),5)</f>
        <v>0</v>
      </c>
      <c r="N306" s="10"/>
      <c r="O306" s="11">
        <f>ROUND(IF(K306=0, IF(I306=0, 0, 1), I306/K306),5)</f>
        <v>0</v>
      </c>
      <c r="P306" s="10"/>
      <c r="Q306" s="9">
        <v>0</v>
      </c>
      <c r="R306" s="10"/>
      <c r="S306" s="9">
        <v>0</v>
      </c>
      <c r="T306" s="10"/>
      <c r="U306" s="9">
        <f t="shared" si="108"/>
        <v>0</v>
      </c>
      <c r="V306" s="10"/>
      <c r="W306" s="11">
        <f t="shared" si="109"/>
        <v>0</v>
      </c>
      <c r="X306" s="10"/>
      <c r="Y306" s="9">
        <f t="shared" si="110"/>
        <v>0</v>
      </c>
      <c r="Z306" s="10"/>
      <c r="AA306" s="9">
        <f t="shared" si="111"/>
        <v>0</v>
      </c>
      <c r="AB306" s="10"/>
      <c r="AC306" s="9">
        <f t="shared" si="112"/>
        <v>0</v>
      </c>
      <c r="AD306" s="10"/>
      <c r="AE306" s="11">
        <f t="shared" si="113"/>
        <v>0</v>
      </c>
    </row>
    <row r="307" spans="1:31" x14ac:dyDescent="0.3">
      <c r="A307" s="1"/>
      <c r="B307" s="1"/>
      <c r="C307" s="1"/>
      <c r="D307" s="1"/>
      <c r="E307" s="1"/>
      <c r="F307" s="1" t="s">
        <v>250</v>
      </c>
      <c r="G307" s="1"/>
      <c r="H307" s="1"/>
      <c r="I307" s="9">
        <v>108.78</v>
      </c>
      <c r="J307" s="10"/>
      <c r="K307" s="9">
        <v>833</v>
      </c>
      <c r="L307" s="10"/>
      <c r="M307" s="9">
        <f>ROUND((I307-K307),5)</f>
        <v>-724.22</v>
      </c>
      <c r="N307" s="10"/>
      <c r="O307" s="11">
        <f>ROUND(IF(K307=0, IF(I307=0, 0, 1), I307/K307),5)</f>
        <v>0.13059000000000001</v>
      </c>
      <c r="P307" s="10"/>
      <c r="Q307" s="9">
        <v>35</v>
      </c>
      <c r="R307" s="10"/>
      <c r="S307" s="9">
        <v>416.5</v>
      </c>
      <c r="T307" s="10"/>
      <c r="U307" s="9">
        <f t="shared" si="108"/>
        <v>-381.5</v>
      </c>
      <c r="V307" s="10"/>
      <c r="W307" s="11">
        <f t="shared" si="109"/>
        <v>8.4029999999999994E-2</v>
      </c>
      <c r="X307" s="10"/>
      <c r="Y307" s="9">
        <f t="shared" si="110"/>
        <v>143.78</v>
      </c>
      <c r="Z307" s="10"/>
      <c r="AA307" s="9">
        <f t="shared" si="111"/>
        <v>1249.5</v>
      </c>
      <c r="AB307" s="10"/>
      <c r="AC307" s="9">
        <f t="shared" si="112"/>
        <v>-1105.72</v>
      </c>
      <c r="AD307" s="10"/>
      <c r="AE307" s="11">
        <f t="shared" si="113"/>
        <v>0.11507000000000001</v>
      </c>
    </row>
    <row r="308" spans="1:31" hidden="1" x14ac:dyDescent="0.3">
      <c r="A308" s="1"/>
      <c r="B308" s="1"/>
      <c r="C308" s="1"/>
      <c r="D308" s="1"/>
      <c r="E308" s="1"/>
      <c r="F308" s="1" t="s">
        <v>249</v>
      </c>
      <c r="G308" s="1"/>
      <c r="H308" s="1"/>
      <c r="I308" s="9">
        <v>0</v>
      </c>
      <c r="J308" s="10"/>
      <c r="K308" s="9">
        <v>0</v>
      </c>
      <c r="L308" s="10"/>
      <c r="M308" s="9">
        <f>ROUND((I308-K308),5)</f>
        <v>0</v>
      </c>
      <c r="N308" s="10"/>
      <c r="O308" s="11">
        <f>ROUND(IF(K308=0, IF(I308=0, 0, 1), I308/K308),5)</f>
        <v>0</v>
      </c>
      <c r="P308" s="10"/>
      <c r="Q308" s="9">
        <v>0</v>
      </c>
      <c r="R308" s="10"/>
      <c r="S308" s="9">
        <v>0</v>
      </c>
      <c r="T308" s="10"/>
      <c r="U308" s="9">
        <f t="shared" si="108"/>
        <v>0</v>
      </c>
      <c r="V308" s="10"/>
      <c r="W308" s="11">
        <f t="shared" si="109"/>
        <v>0</v>
      </c>
      <c r="X308" s="10"/>
      <c r="Y308" s="9">
        <f t="shared" si="110"/>
        <v>0</v>
      </c>
      <c r="Z308" s="10"/>
      <c r="AA308" s="9">
        <f t="shared" si="111"/>
        <v>0</v>
      </c>
      <c r="AB308" s="10"/>
      <c r="AC308" s="9">
        <f t="shared" si="112"/>
        <v>0</v>
      </c>
      <c r="AD308" s="10"/>
      <c r="AE308" s="11">
        <f t="shared" si="113"/>
        <v>0</v>
      </c>
    </row>
    <row r="309" spans="1:31" ht="19.5" thickBot="1" x14ac:dyDescent="0.35">
      <c r="A309" s="1"/>
      <c r="B309" s="1"/>
      <c r="C309" s="1"/>
      <c r="D309" s="1"/>
      <c r="E309" s="1"/>
      <c r="F309" s="1" t="s">
        <v>248</v>
      </c>
      <c r="G309" s="1"/>
      <c r="H309" s="1"/>
      <c r="I309" s="12">
        <v>85.37</v>
      </c>
      <c r="J309" s="10"/>
      <c r="K309" s="12">
        <v>0</v>
      </c>
      <c r="L309" s="10"/>
      <c r="M309" s="12">
        <f>ROUND((I309-K309),5)</f>
        <v>85.37</v>
      </c>
      <c r="N309" s="10"/>
      <c r="O309" s="13">
        <f>ROUND(IF(K309=0, IF(I309=0, 0, 1), I309/K309),5)</f>
        <v>1</v>
      </c>
      <c r="P309" s="10"/>
      <c r="Q309" s="12">
        <v>0</v>
      </c>
      <c r="R309" s="10"/>
      <c r="S309" s="12">
        <v>0</v>
      </c>
      <c r="T309" s="10"/>
      <c r="U309" s="12">
        <f t="shared" si="108"/>
        <v>0</v>
      </c>
      <c r="V309" s="10"/>
      <c r="W309" s="13">
        <f t="shared" si="109"/>
        <v>0</v>
      </c>
      <c r="X309" s="10"/>
      <c r="Y309" s="12">
        <f t="shared" si="110"/>
        <v>85.37</v>
      </c>
      <c r="Z309" s="10"/>
      <c r="AA309" s="12">
        <f t="shared" si="111"/>
        <v>0</v>
      </c>
      <c r="AB309" s="10"/>
      <c r="AC309" s="12">
        <f t="shared" si="112"/>
        <v>85.37</v>
      </c>
      <c r="AD309" s="10"/>
      <c r="AE309" s="13">
        <f t="shared" si="113"/>
        <v>1</v>
      </c>
    </row>
    <row r="310" spans="1:31" x14ac:dyDescent="0.3">
      <c r="A310" s="1"/>
      <c r="B310" s="1"/>
      <c r="C310" s="1"/>
      <c r="D310" s="1"/>
      <c r="E310" s="1" t="s">
        <v>247</v>
      </c>
      <c r="F310" s="1"/>
      <c r="G310" s="1"/>
      <c r="H310" s="1"/>
      <c r="I310" s="9">
        <f>ROUND(SUM(I297:I309),5)</f>
        <v>1182.68</v>
      </c>
      <c r="J310" s="10"/>
      <c r="K310" s="9">
        <f>ROUND(SUM(K297:K309),5)</f>
        <v>2499</v>
      </c>
      <c r="L310" s="10"/>
      <c r="M310" s="9">
        <f>ROUND((I310-K310),5)</f>
        <v>-1316.32</v>
      </c>
      <c r="N310" s="10"/>
      <c r="O310" s="11">
        <f>ROUND(IF(K310=0, IF(I310=0, 0, 1), I310/K310),5)</f>
        <v>0.47326000000000001</v>
      </c>
      <c r="P310" s="10"/>
      <c r="Q310" s="9">
        <f>ROUND(SUM(Q297:Q309),5)</f>
        <v>1472.55</v>
      </c>
      <c r="R310" s="10"/>
      <c r="S310" s="9">
        <f>ROUND(SUM(S297:S309),5)</f>
        <v>1249.5</v>
      </c>
      <c r="T310" s="10"/>
      <c r="U310" s="9">
        <f t="shared" si="108"/>
        <v>223.05</v>
      </c>
      <c r="V310" s="10"/>
      <c r="W310" s="11">
        <f t="shared" si="109"/>
        <v>1.1785099999999999</v>
      </c>
      <c r="X310" s="10"/>
      <c r="Y310" s="9">
        <f t="shared" si="110"/>
        <v>2655.23</v>
      </c>
      <c r="Z310" s="10"/>
      <c r="AA310" s="9">
        <f t="shared" si="111"/>
        <v>3748.5</v>
      </c>
      <c r="AB310" s="10"/>
      <c r="AC310" s="9">
        <f t="shared" si="112"/>
        <v>-1093.27</v>
      </c>
      <c r="AD310" s="10"/>
      <c r="AE310" s="11">
        <f t="shared" si="113"/>
        <v>0.70833999999999997</v>
      </c>
    </row>
    <row r="311" spans="1:31" hidden="1" x14ac:dyDescent="0.3">
      <c r="A311" s="1"/>
      <c r="B311" s="1"/>
      <c r="C311" s="1"/>
      <c r="D311" s="1"/>
      <c r="E311" s="1" t="s">
        <v>246</v>
      </c>
      <c r="F311" s="1"/>
      <c r="G311" s="1"/>
      <c r="H311" s="1"/>
      <c r="I311" s="9"/>
      <c r="J311" s="10"/>
      <c r="K311" s="9"/>
      <c r="L311" s="10"/>
      <c r="M311" s="9"/>
      <c r="N311" s="10"/>
      <c r="O311" s="11"/>
      <c r="P311" s="10"/>
      <c r="Q311" s="9"/>
      <c r="R311" s="10"/>
      <c r="S311" s="9"/>
      <c r="T311" s="10"/>
      <c r="U311" s="9"/>
      <c r="V311" s="10"/>
      <c r="W311" s="11"/>
      <c r="X311" s="10"/>
      <c r="Y311" s="9"/>
      <c r="Z311" s="10"/>
      <c r="AA311" s="9"/>
      <c r="AB311" s="10"/>
      <c r="AC311" s="9"/>
      <c r="AD311" s="10"/>
      <c r="AE311" s="11"/>
    </row>
    <row r="312" spans="1:31" hidden="1" x14ac:dyDescent="0.3">
      <c r="A312" s="1"/>
      <c r="B312" s="1"/>
      <c r="C312" s="1"/>
      <c r="D312" s="1"/>
      <c r="E312" s="1"/>
      <c r="F312" s="1" t="s">
        <v>245</v>
      </c>
      <c r="G312" s="1"/>
      <c r="H312" s="1"/>
      <c r="I312" s="9">
        <v>0</v>
      </c>
      <c r="J312" s="10"/>
      <c r="K312" s="9"/>
      <c r="L312" s="10"/>
      <c r="M312" s="9"/>
      <c r="N312" s="10"/>
      <c r="O312" s="11"/>
      <c r="P312" s="10"/>
      <c r="Q312" s="9">
        <v>0</v>
      </c>
      <c r="R312" s="10"/>
      <c r="S312" s="9">
        <v>0</v>
      </c>
      <c r="T312" s="10"/>
      <c r="U312" s="9">
        <f>ROUND((Q312-S312),5)</f>
        <v>0</v>
      </c>
      <c r="V312" s="10"/>
      <c r="W312" s="11">
        <f>ROUND(IF(S312=0, IF(Q312=0, 0, 1), Q312/S312),5)</f>
        <v>0</v>
      </c>
      <c r="X312" s="10"/>
      <c r="Y312" s="9">
        <f>ROUND(I312+Q312,5)</f>
        <v>0</v>
      </c>
      <c r="Z312" s="10"/>
      <c r="AA312" s="9">
        <f>ROUND(K312+S312,5)</f>
        <v>0</v>
      </c>
      <c r="AB312" s="10"/>
      <c r="AC312" s="9">
        <f>ROUND((Y312-AA312),5)</f>
        <v>0</v>
      </c>
      <c r="AD312" s="10"/>
      <c r="AE312" s="11">
        <f>ROUND(IF(AA312=0, IF(Y312=0, 0, 1), Y312/AA312),5)</f>
        <v>0</v>
      </c>
    </row>
    <row r="313" spans="1:31" ht="19.5" hidden="1" thickBot="1" x14ac:dyDescent="0.35">
      <c r="A313" s="1"/>
      <c r="B313" s="1"/>
      <c r="C313" s="1"/>
      <c r="D313" s="1"/>
      <c r="E313" s="1"/>
      <c r="F313" s="1" t="s">
        <v>244</v>
      </c>
      <c r="G313" s="1"/>
      <c r="H313" s="1"/>
      <c r="I313" s="12">
        <v>0</v>
      </c>
      <c r="J313" s="10"/>
      <c r="K313" s="9"/>
      <c r="L313" s="10"/>
      <c r="M313" s="9"/>
      <c r="N313" s="10"/>
      <c r="O313" s="11"/>
      <c r="P313" s="10"/>
      <c r="Q313" s="12">
        <v>0</v>
      </c>
      <c r="R313" s="10"/>
      <c r="S313" s="12">
        <v>0</v>
      </c>
      <c r="T313" s="10"/>
      <c r="U313" s="12">
        <f>ROUND((Q313-S313),5)</f>
        <v>0</v>
      </c>
      <c r="V313" s="10"/>
      <c r="W313" s="13">
        <f>ROUND(IF(S313=0, IF(Q313=0, 0, 1), Q313/S313),5)</f>
        <v>0</v>
      </c>
      <c r="X313" s="10"/>
      <c r="Y313" s="12">
        <f>ROUND(I313+Q313,5)</f>
        <v>0</v>
      </c>
      <c r="Z313" s="10"/>
      <c r="AA313" s="12">
        <f>ROUND(K313+S313,5)</f>
        <v>0</v>
      </c>
      <c r="AB313" s="10"/>
      <c r="AC313" s="12">
        <f>ROUND((Y313-AA313),5)</f>
        <v>0</v>
      </c>
      <c r="AD313" s="10"/>
      <c r="AE313" s="13">
        <f>ROUND(IF(AA313=0, IF(Y313=0, 0, 1), Y313/AA313),5)</f>
        <v>0</v>
      </c>
    </row>
    <row r="314" spans="1:31" hidden="1" x14ac:dyDescent="0.3">
      <c r="A314" s="1"/>
      <c r="B314" s="1"/>
      <c r="C314" s="1"/>
      <c r="D314" s="1"/>
      <c r="E314" s="1" t="s">
        <v>243</v>
      </c>
      <c r="F314" s="1"/>
      <c r="G314" s="1"/>
      <c r="H314" s="1"/>
      <c r="I314" s="9">
        <f>ROUND(SUM(I311:I313),5)</f>
        <v>0</v>
      </c>
      <c r="J314" s="10"/>
      <c r="K314" s="9"/>
      <c r="L314" s="10"/>
      <c r="M314" s="9"/>
      <c r="N314" s="10"/>
      <c r="O314" s="11"/>
      <c r="P314" s="10"/>
      <c r="Q314" s="9">
        <f>ROUND(SUM(Q311:Q313),5)</f>
        <v>0</v>
      </c>
      <c r="R314" s="10"/>
      <c r="S314" s="9">
        <f>ROUND(SUM(S311:S313),5)</f>
        <v>0</v>
      </c>
      <c r="T314" s="10"/>
      <c r="U314" s="9">
        <f>ROUND((Q314-S314),5)</f>
        <v>0</v>
      </c>
      <c r="V314" s="10"/>
      <c r="W314" s="11">
        <f>ROUND(IF(S314=0, IF(Q314=0, 0, 1), Q314/S314),5)</f>
        <v>0</v>
      </c>
      <c r="X314" s="10"/>
      <c r="Y314" s="9">
        <f>ROUND(I314+Q314,5)</f>
        <v>0</v>
      </c>
      <c r="Z314" s="10"/>
      <c r="AA314" s="9">
        <f>ROUND(K314+S314,5)</f>
        <v>0</v>
      </c>
      <c r="AB314" s="10"/>
      <c r="AC314" s="9">
        <f>ROUND((Y314-AA314),5)</f>
        <v>0</v>
      </c>
      <c r="AD314" s="10"/>
      <c r="AE314" s="11">
        <f>ROUND(IF(AA314=0, IF(Y314=0, 0, 1), Y314/AA314),5)</f>
        <v>0</v>
      </c>
    </row>
    <row r="315" spans="1:31" x14ac:dyDescent="0.3">
      <c r="A315" s="1"/>
      <c r="B315" s="1"/>
      <c r="C315" s="1"/>
      <c r="D315" s="1"/>
      <c r="E315" s="1" t="s">
        <v>242</v>
      </c>
      <c r="F315" s="1"/>
      <c r="G315" s="1"/>
      <c r="H315" s="1"/>
      <c r="I315" s="9"/>
      <c r="J315" s="10"/>
      <c r="K315" s="9"/>
      <c r="L315" s="10"/>
      <c r="M315" s="9"/>
      <c r="N315" s="10"/>
      <c r="O315" s="11"/>
      <c r="P315" s="10"/>
      <c r="Q315" s="9"/>
      <c r="R315" s="10"/>
      <c r="S315" s="9"/>
      <c r="T315" s="10"/>
      <c r="U315" s="9"/>
      <c r="V315" s="10"/>
      <c r="W315" s="11"/>
      <c r="X315" s="10"/>
      <c r="Y315" s="9"/>
      <c r="Z315" s="10"/>
      <c r="AA315" s="9"/>
      <c r="AB315" s="10"/>
      <c r="AC315" s="9"/>
      <c r="AD315" s="10"/>
      <c r="AE315" s="11"/>
    </row>
    <row r="316" spans="1:31" hidden="1" x14ac:dyDescent="0.3">
      <c r="A316" s="1"/>
      <c r="B316" s="1"/>
      <c r="C316" s="1"/>
      <c r="D316" s="1"/>
      <c r="E316" s="1"/>
      <c r="F316" s="1" t="s">
        <v>241</v>
      </c>
      <c r="G316" s="1"/>
      <c r="H316" s="1"/>
      <c r="I316" s="9">
        <v>0</v>
      </c>
      <c r="J316" s="10"/>
      <c r="K316" s="9">
        <v>0</v>
      </c>
      <c r="L316" s="10"/>
      <c r="M316" s="9">
        <f>ROUND((I316-K316),5)</f>
        <v>0</v>
      </c>
      <c r="N316" s="10"/>
      <c r="O316" s="11">
        <f>ROUND(IF(K316=0, IF(I316=0, 0, 1), I316/K316),5)</f>
        <v>0</v>
      </c>
      <c r="P316" s="10"/>
      <c r="Q316" s="9">
        <v>99.99</v>
      </c>
      <c r="R316" s="10"/>
      <c r="S316" s="9">
        <v>0</v>
      </c>
      <c r="T316" s="10"/>
      <c r="U316" s="9">
        <f t="shared" ref="U316:U335" si="114">ROUND((Q316-S316),5)</f>
        <v>99.99</v>
      </c>
      <c r="V316" s="10"/>
      <c r="W316" s="11">
        <f t="shared" ref="W316:W335" si="115">ROUND(IF(S316=0, IF(Q316=0, 0, 1), Q316/S316),5)</f>
        <v>1</v>
      </c>
      <c r="X316" s="10"/>
      <c r="Y316" s="9">
        <f t="shared" ref="Y316:Y335" si="116">ROUND(I316+Q316,5)</f>
        <v>99.99</v>
      </c>
      <c r="Z316" s="10"/>
      <c r="AA316" s="9">
        <f t="shared" ref="AA316:AA335" si="117">ROUND(K316+S316,5)</f>
        <v>0</v>
      </c>
      <c r="AB316" s="10"/>
      <c r="AC316" s="9">
        <f t="shared" ref="AC316:AC335" si="118">ROUND((Y316-AA316),5)</f>
        <v>99.99</v>
      </c>
      <c r="AD316" s="10"/>
      <c r="AE316" s="11">
        <f t="shared" ref="AE316:AE335" si="119">ROUND(IF(AA316=0, IF(Y316=0, 0, 1), Y316/AA316),5)</f>
        <v>1</v>
      </c>
    </row>
    <row r="317" spans="1:31" x14ac:dyDescent="0.3">
      <c r="A317" s="1"/>
      <c r="B317" s="1"/>
      <c r="C317" s="1"/>
      <c r="D317" s="1"/>
      <c r="E317" s="1"/>
      <c r="F317" s="1" t="s">
        <v>240</v>
      </c>
      <c r="G317" s="1"/>
      <c r="H317" s="1"/>
      <c r="I317" s="9">
        <v>6616.93</v>
      </c>
      <c r="J317" s="10"/>
      <c r="K317" s="9">
        <v>0</v>
      </c>
      <c r="L317" s="10"/>
      <c r="M317" s="9">
        <f>ROUND((I317-K317),5)</f>
        <v>6616.93</v>
      </c>
      <c r="N317" s="10"/>
      <c r="O317" s="11">
        <f>ROUND(IF(K317=0, IF(I317=0, 0, 1), I317/K317),5)</f>
        <v>1</v>
      </c>
      <c r="P317" s="10"/>
      <c r="Q317" s="9">
        <v>6200</v>
      </c>
      <c r="R317" s="10"/>
      <c r="S317" s="9">
        <v>0</v>
      </c>
      <c r="T317" s="10"/>
      <c r="U317" s="9">
        <f t="shared" si="114"/>
        <v>6200</v>
      </c>
      <c r="V317" s="10"/>
      <c r="W317" s="11">
        <f t="shared" si="115"/>
        <v>1</v>
      </c>
      <c r="X317" s="10"/>
      <c r="Y317" s="9">
        <f t="shared" si="116"/>
        <v>12816.93</v>
      </c>
      <c r="Z317" s="10"/>
      <c r="AA317" s="9">
        <f t="shared" si="117"/>
        <v>0</v>
      </c>
      <c r="AB317" s="10"/>
      <c r="AC317" s="9">
        <f t="shared" si="118"/>
        <v>12816.93</v>
      </c>
      <c r="AD317" s="10"/>
      <c r="AE317" s="11">
        <f t="shared" si="119"/>
        <v>1</v>
      </c>
    </row>
    <row r="318" spans="1:31" hidden="1" x14ac:dyDescent="0.3">
      <c r="A318" s="1"/>
      <c r="B318" s="1"/>
      <c r="C318" s="1"/>
      <c r="D318" s="1"/>
      <c r="E318" s="1"/>
      <c r="F318" s="1" t="s">
        <v>239</v>
      </c>
      <c r="G318" s="1"/>
      <c r="H318" s="1"/>
      <c r="I318" s="9">
        <v>0</v>
      </c>
      <c r="J318" s="10"/>
      <c r="K318" s="9">
        <v>0</v>
      </c>
      <c r="L318" s="10"/>
      <c r="M318" s="9">
        <f>ROUND((I318-K318),5)</f>
        <v>0</v>
      </c>
      <c r="N318" s="10"/>
      <c r="O318" s="11">
        <f>ROUND(IF(K318=0, IF(I318=0, 0, 1), I318/K318),5)</f>
        <v>0</v>
      </c>
      <c r="P318" s="10"/>
      <c r="Q318" s="9">
        <v>0</v>
      </c>
      <c r="R318" s="10"/>
      <c r="S318" s="9">
        <v>0</v>
      </c>
      <c r="T318" s="10"/>
      <c r="U318" s="9">
        <f t="shared" si="114"/>
        <v>0</v>
      </c>
      <c r="V318" s="10"/>
      <c r="W318" s="11">
        <f t="shared" si="115"/>
        <v>0</v>
      </c>
      <c r="X318" s="10"/>
      <c r="Y318" s="9">
        <f t="shared" si="116"/>
        <v>0</v>
      </c>
      <c r="Z318" s="10"/>
      <c r="AA318" s="9">
        <f t="shared" si="117"/>
        <v>0</v>
      </c>
      <c r="AB318" s="10"/>
      <c r="AC318" s="9">
        <f t="shared" si="118"/>
        <v>0</v>
      </c>
      <c r="AD318" s="10"/>
      <c r="AE318" s="11">
        <f t="shared" si="119"/>
        <v>0</v>
      </c>
    </row>
    <row r="319" spans="1:31" hidden="1" x14ac:dyDescent="0.3">
      <c r="A319" s="1"/>
      <c r="B319" s="1"/>
      <c r="C319" s="1"/>
      <c r="D319" s="1"/>
      <c r="E319" s="1"/>
      <c r="F319" s="1" t="s">
        <v>238</v>
      </c>
      <c r="G319" s="1"/>
      <c r="H319" s="1"/>
      <c r="I319" s="9">
        <v>0</v>
      </c>
      <c r="J319" s="10"/>
      <c r="K319" s="9"/>
      <c r="L319" s="10"/>
      <c r="M319" s="9"/>
      <c r="N319" s="10"/>
      <c r="O319" s="11"/>
      <c r="P319" s="10"/>
      <c r="Q319" s="9">
        <v>0</v>
      </c>
      <c r="R319" s="10"/>
      <c r="S319" s="9">
        <v>0</v>
      </c>
      <c r="T319" s="10"/>
      <c r="U319" s="9">
        <f t="shared" si="114"/>
        <v>0</v>
      </c>
      <c r="V319" s="10"/>
      <c r="W319" s="11">
        <f t="shared" si="115"/>
        <v>0</v>
      </c>
      <c r="X319" s="10"/>
      <c r="Y319" s="9">
        <f t="shared" si="116"/>
        <v>0</v>
      </c>
      <c r="Z319" s="10"/>
      <c r="AA319" s="9">
        <f t="shared" si="117"/>
        <v>0</v>
      </c>
      <c r="AB319" s="10"/>
      <c r="AC319" s="9">
        <f t="shared" si="118"/>
        <v>0</v>
      </c>
      <c r="AD319" s="10"/>
      <c r="AE319" s="11">
        <f t="shared" si="119"/>
        <v>0</v>
      </c>
    </row>
    <row r="320" spans="1:31" x14ac:dyDescent="0.3">
      <c r="A320" s="1"/>
      <c r="B320" s="1"/>
      <c r="C320" s="1"/>
      <c r="D320" s="1"/>
      <c r="E320" s="1"/>
      <c r="F320" s="1" t="s">
        <v>237</v>
      </c>
      <c r="G320" s="1"/>
      <c r="H320" s="1"/>
      <c r="I320" s="9">
        <v>129.71</v>
      </c>
      <c r="J320" s="10"/>
      <c r="K320" s="9">
        <v>1250</v>
      </c>
      <c r="L320" s="10"/>
      <c r="M320" s="9">
        <f>ROUND((I320-K320),5)</f>
        <v>-1120.29</v>
      </c>
      <c r="N320" s="10"/>
      <c r="O320" s="11">
        <f>ROUND(IF(K320=0, IF(I320=0, 0, 1), I320/K320),5)</f>
        <v>0.10377</v>
      </c>
      <c r="P320" s="10"/>
      <c r="Q320" s="9">
        <v>969.2</v>
      </c>
      <c r="R320" s="10"/>
      <c r="S320" s="9">
        <v>625</v>
      </c>
      <c r="T320" s="10"/>
      <c r="U320" s="9">
        <f t="shared" si="114"/>
        <v>344.2</v>
      </c>
      <c r="V320" s="10"/>
      <c r="W320" s="11">
        <f t="shared" si="115"/>
        <v>1.5507200000000001</v>
      </c>
      <c r="X320" s="10"/>
      <c r="Y320" s="9">
        <f t="shared" si="116"/>
        <v>1098.9100000000001</v>
      </c>
      <c r="Z320" s="10"/>
      <c r="AA320" s="9">
        <f t="shared" si="117"/>
        <v>1875</v>
      </c>
      <c r="AB320" s="10"/>
      <c r="AC320" s="9">
        <f t="shared" si="118"/>
        <v>-776.09</v>
      </c>
      <c r="AD320" s="10"/>
      <c r="AE320" s="11">
        <f t="shared" si="119"/>
        <v>0.58609</v>
      </c>
    </row>
    <row r="321" spans="1:31" x14ac:dyDescent="0.3">
      <c r="A321" s="1"/>
      <c r="B321" s="1"/>
      <c r="C321" s="1"/>
      <c r="D321" s="1"/>
      <c r="E321" s="1"/>
      <c r="F321" s="1" t="s">
        <v>236</v>
      </c>
      <c r="G321" s="1"/>
      <c r="H321" s="1"/>
      <c r="I321" s="9">
        <v>5659.19</v>
      </c>
      <c r="J321" s="10"/>
      <c r="K321" s="9">
        <v>5700</v>
      </c>
      <c r="L321" s="10"/>
      <c r="M321" s="9">
        <f>ROUND((I321-K321),5)</f>
        <v>-40.81</v>
      </c>
      <c r="N321" s="10"/>
      <c r="O321" s="11">
        <f>ROUND(IF(K321=0, IF(I321=0, 0, 1), I321/K321),5)</f>
        <v>0.99283999999999994</v>
      </c>
      <c r="P321" s="10"/>
      <c r="Q321" s="9">
        <v>0</v>
      </c>
      <c r="R321" s="10"/>
      <c r="S321" s="9">
        <v>2850</v>
      </c>
      <c r="T321" s="10"/>
      <c r="U321" s="9">
        <f t="shared" si="114"/>
        <v>-2850</v>
      </c>
      <c r="V321" s="10"/>
      <c r="W321" s="11">
        <f t="shared" si="115"/>
        <v>0</v>
      </c>
      <c r="X321" s="10"/>
      <c r="Y321" s="9">
        <f t="shared" si="116"/>
        <v>5659.19</v>
      </c>
      <c r="Z321" s="10"/>
      <c r="AA321" s="9">
        <f t="shared" si="117"/>
        <v>8550</v>
      </c>
      <c r="AB321" s="10"/>
      <c r="AC321" s="9">
        <f t="shared" si="118"/>
        <v>-2890.81</v>
      </c>
      <c r="AD321" s="10"/>
      <c r="AE321" s="11">
        <f t="shared" si="119"/>
        <v>0.66188999999999998</v>
      </c>
    </row>
    <row r="322" spans="1:31" x14ac:dyDescent="0.3">
      <c r="A322" s="1"/>
      <c r="B322" s="1"/>
      <c r="C322" s="1"/>
      <c r="D322" s="1"/>
      <c r="E322" s="1"/>
      <c r="F322" s="1" t="s">
        <v>235</v>
      </c>
      <c r="G322" s="1"/>
      <c r="H322" s="1"/>
      <c r="I322" s="9">
        <v>6135</v>
      </c>
      <c r="J322" s="10"/>
      <c r="K322" s="9">
        <v>29227</v>
      </c>
      <c r="L322" s="10"/>
      <c r="M322" s="9">
        <f>ROUND((I322-K322),5)</f>
        <v>-23092</v>
      </c>
      <c r="N322" s="10"/>
      <c r="O322" s="11">
        <f>ROUND(IF(K322=0, IF(I322=0, 0, 1), I322/K322),5)</f>
        <v>0.20991000000000001</v>
      </c>
      <c r="P322" s="10"/>
      <c r="Q322" s="9">
        <v>3938.71</v>
      </c>
      <c r="R322" s="10"/>
      <c r="S322" s="9">
        <v>14613.5</v>
      </c>
      <c r="T322" s="10"/>
      <c r="U322" s="9">
        <f t="shared" si="114"/>
        <v>-10674.79</v>
      </c>
      <c r="V322" s="10"/>
      <c r="W322" s="11">
        <f t="shared" si="115"/>
        <v>0.26952999999999999</v>
      </c>
      <c r="X322" s="10"/>
      <c r="Y322" s="9">
        <f t="shared" si="116"/>
        <v>10073.709999999999</v>
      </c>
      <c r="Z322" s="10"/>
      <c r="AA322" s="9">
        <f t="shared" si="117"/>
        <v>43840.5</v>
      </c>
      <c r="AB322" s="10"/>
      <c r="AC322" s="9">
        <f t="shared" si="118"/>
        <v>-33766.79</v>
      </c>
      <c r="AD322" s="10"/>
      <c r="AE322" s="11">
        <f t="shared" si="119"/>
        <v>0.22978000000000001</v>
      </c>
    </row>
    <row r="323" spans="1:31" x14ac:dyDescent="0.3">
      <c r="A323" s="1"/>
      <c r="B323" s="1"/>
      <c r="C323" s="1"/>
      <c r="D323" s="1"/>
      <c r="E323" s="1"/>
      <c r="F323" s="1" t="s">
        <v>234</v>
      </c>
      <c r="G323" s="1"/>
      <c r="H323" s="1"/>
      <c r="I323" s="9">
        <v>0</v>
      </c>
      <c r="J323" s="10"/>
      <c r="K323" s="9">
        <v>1083</v>
      </c>
      <c r="L323" s="10"/>
      <c r="M323" s="9">
        <f>ROUND((I323-K323),5)</f>
        <v>-1083</v>
      </c>
      <c r="N323" s="10"/>
      <c r="O323" s="11">
        <f>ROUND(IF(K323=0, IF(I323=0, 0, 1), I323/K323),5)</f>
        <v>0</v>
      </c>
      <c r="P323" s="10"/>
      <c r="Q323" s="9">
        <v>141.62</v>
      </c>
      <c r="R323" s="10"/>
      <c r="S323" s="9">
        <v>541.5</v>
      </c>
      <c r="T323" s="10"/>
      <c r="U323" s="9">
        <f t="shared" si="114"/>
        <v>-399.88</v>
      </c>
      <c r="V323" s="10"/>
      <c r="W323" s="11">
        <f t="shared" si="115"/>
        <v>0.26152999999999998</v>
      </c>
      <c r="X323" s="10"/>
      <c r="Y323" s="9">
        <f t="shared" si="116"/>
        <v>141.62</v>
      </c>
      <c r="Z323" s="10"/>
      <c r="AA323" s="9">
        <f t="shared" si="117"/>
        <v>1624.5</v>
      </c>
      <c r="AB323" s="10"/>
      <c r="AC323" s="9">
        <f t="shared" si="118"/>
        <v>-1482.88</v>
      </c>
      <c r="AD323" s="10"/>
      <c r="AE323" s="11">
        <f t="shared" si="119"/>
        <v>8.7179999999999994E-2</v>
      </c>
    </row>
    <row r="324" spans="1:31" hidden="1" x14ac:dyDescent="0.3">
      <c r="A324" s="1"/>
      <c r="B324" s="1"/>
      <c r="C324" s="1"/>
      <c r="D324" s="1"/>
      <c r="E324" s="1"/>
      <c r="F324" s="1" t="s">
        <v>233</v>
      </c>
      <c r="G324" s="1"/>
      <c r="H324" s="1"/>
      <c r="I324" s="9">
        <v>0</v>
      </c>
      <c r="J324" s="10"/>
      <c r="K324" s="9"/>
      <c r="L324" s="10"/>
      <c r="M324" s="9"/>
      <c r="N324" s="10"/>
      <c r="O324" s="11"/>
      <c r="P324" s="10"/>
      <c r="Q324" s="9">
        <v>0</v>
      </c>
      <c r="R324" s="10"/>
      <c r="S324" s="9">
        <v>0</v>
      </c>
      <c r="T324" s="10"/>
      <c r="U324" s="9">
        <f t="shared" si="114"/>
        <v>0</v>
      </c>
      <c r="V324" s="10"/>
      <c r="W324" s="11">
        <f t="shared" si="115"/>
        <v>0</v>
      </c>
      <c r="X324" s="10"/>
      <c r="Y324" s="9">
        <f t="shared" si="116"/>
        <v>0</v>
      </c>
      <c r="Z324" s="10"/>
      <c r="AA324" s="9">
        <f t="shared" si="117"/>
        <v>0</v>
      </c>
      <c r="AB324" s="10"/>
      <c r="AC324" s="9">
        <f t="shared" si="118"/>
        <v>0</v>
      </c>
      <c r="AD324" s="10"/>
      <c r="AE324" s="11">
        <f t="shared" si="119"/>
        <v>0</v>
      </c>
    </row>
    <row r="325" spans="1:31" x14ac:dyDescent="0.3">
      <c r="A325" s="1"/>
      <c r="B325" s="1"/>
      <c r="C325" s="1"/>
      <c r="D325" s="1"/>
      <c r="E325" s="1"/>
      <c r="F325" s="1" t="s">
        <v>232</v>
      </c>
      <c r="G325" s="1"/>
      <c r="H325" s="1"/>
      <c r="I325" s="9">
        <v>0</v>
      </c>
      <c r="J325" s="10"/>
      <c r="K325" s="9"/>
      <c r="L325" s="10"/>
      <c r="M325" s="9"/>
      <c r="N325" s="10"/>
      <c r="O325" s="11"/>
      <c r="P325" s="10"/>
      <c r="Q325" s="9">
        <v>0</v>
      </c>
      <c r="R325" s="10"/>
      <c r="S325" s="9">
        <v>0</v>
      </c>
      <c r="T325" s="10"/>
      <c r="U325" s="9">
        <f t="shared" si="114"/>
        <v>0</v>
      </c>
      <c r="V325" s="10"/>
      <c r="W325" s="11">
        <f t="shared" si="115"/>
        <v>0</v>
      </c>
      <c r="X325" s="10"/>
      <c r="Y325" s="9">
        <f t="shared" si="116"/>
        <v>0</v>
      </c>
      <c r="Z325" s="10"/>
      <c r="AA325" s="9">
        <f t="shared" si="117"/>
        <v>0</v>
      </c>
      <c r="AB325" s="10"/>
      <c r="AC325" s="9">
        <f t="shared" si="118"/>
        <v>0</v>
      </c>
      <c r="AD325" s="10"/>
      <c r="AE325" s="11">
        <f t="shared" si="119"/>
        <v>0</v>
      </c>
    </row>
    <row r="326" spans="1:31" x14ac:dyDescent="0.3">
      <c r="A326" s="1"/>
      <c r="B326" s="1"/>
      <c r="C326" s="1"/>
      <c r="D326" s="1"/>
      <c r="E326" s="1"/>
      <c r="F326" s="1" t="s">
        <v>231</v>
      </c>
      <c r="G326" s="1"/>
      <c r="H326" s="1"/>
      <c r="I326" s="9">
        <v>0</v>
      </c>
      <c r="J326" s="10"/>
      <c r="K326" s="9"/>
      <c r="L326" s="10"/>
      <c r="M326" s="9"/>
      <c r="N326" s="10"/>
      <c r="O326" s="11"/>
      <c r="P326" s="10"/>
      <c r="Q326" s="9">
        <v>0</v>
      </c>
      <c r="R326" s="10"/>
      <c r="S326" s="9">
        <v>0</v>
      </c>
      <c r="T326" s="10"/>
      <c r="U326" s="9">
        <f t="shared" si="114"/>
        <v>0</v>
      </c>
      <c r="V326" s="10"/>
      <c r="W326" s="11">
        <f t="shared" si="115"/>
        <v>0</v>
      </c>
      <c r="X326" s="10"/>
      <c r="Y326" s="9">
        <f t="shared" si="116"/>
        <v>0</v>
      </c>
      <c r="Z326" s="10"/>
      <c r="AA326" s="9">
        <f t="shared" si="117"/>
        <v>0</v>
      </c>
      <c r="AB326" s="10"/>
      <c r="AC326" s="9">
        <f t="shared" si="118"/>
        <v>0</v>
      </c>
      <c r="AD326" s="10"/>
      <c r="AE326" s="11">
        <f t="shared" si="119"/>
        <v>0</v>
      </c>
    </row>
    <row r="327" spans="1:31" x14ac:dyDescent="0.3">
      <c r="A327" s="1"/>
      <c r="B327" s="1"/>
      <c r="C327" s="1"/>
      <c r="D327" s="1"/>
      <c r="E327" s="1"/>
      <c r="F327" s="1" t="s">
        <v>230</v>
      </c>
      <c r="G327" s="1"/>
      <c r="H327" s="1"/>
      <c r="I327" s="9">
        <v>7103.7</v>
      </c>
      <c r="J327" s="10"/>
      <c r="K327" s="9">
        <v>3333</v>
      </c>
      <c r="L327" s="10"/>
      <c r="M327" s="9">
        <f>ROUND((I327-K327),5)</f>
        <v>3770.7</v>
      </c>
      <c r="N327" s="10"/>
      <c r="O327" s="32">
        <f>ROUND(IF(K327=0, IF(I327=0, 0, 1), I327/K327),5)</f>
        <v>2.1313200000000001</v>
      </c>
      <c r="P327" s="10"/>
      <c r="Q327" s="9">
        <v>2040.71</v>
      </c>
      <c r="R327" s="10"/>
      <c r="S327" s="9">
        <v>1666.5</v>
      </c>
      <c r="T327" s="10"/>
      <c r="U327" s="9">
        <f t="shared" si="114"/>
        <v>374.21</v>
      </c>
      <c r="V327" s="10"/>
      <c r="W327" s="11">
        <f t="shared" si="115"/>
        <v>1.22455</v>
      </c>
      <c r="X327" s="10"/>
      <c r="Y327" s="9">
        <f t="shared" si="116"/>
        <v>9144.41</v>
      </c>
      <c r="Z327" s="10"/>
      <c r="AA327" s="9">
        <f t="shared" si="117"/>
        <v>4999.5</v>
      </c>
      <c r="AB327" s="10"/>
      <c r="AC327" s="9">
        <f t="shared" si="118"/>
        <v>4144.91</v>
      </c>
      <c r="AD327" s="10"/>
      <c r="AE327" s="11">
        <f t="shared" si="119"/>
        <v>1.8290599999999999</v>
      </c>
    </row>
    <row r="328" spans="1:31" hidden="1" x14ac:dyDescent="0.3">
      <c r="A328" s="1"/>
      <c r="B328" s="1"/>
      <c r="C328" s="1"/>
      <c r="D328" s="1"/>
      <c r="E328" s="1"/>
      <c r="F328" s="1" t="s">
        <v>229</v>
      </c>
      <c r="G328" s="1"/>
      <c r="H328" s="1"/>
      <c r="I328" s="9">
        <v>0</v>
      </c>
      <c r="J328" s="10"/>
      <c r="K328" s="9"/>
      <c r="L328" s="10"/>
      <c r="M328" s="9"/>
      <c r="N328" s="10"/>
      <c r="O328" s="11"/>
      <c r="P328" s="10"/>
      <c r="Q328" s="9">
        <v>0</v>
      </c>
      <c r="R328" s="10"/>
      <c r="S328" s="9">
        <v>0</v>
      </c>
      <c r="T328" s="10"/>
      <c r="U328" s="9">
        <f t="shared" si="114"/>
        <v>0</v>
      </c>
      <c r="V328" s="10"/>
      <c r="W328" s="11">
        <f t="shared" si="115"/>
        <v>0</v>
      </c>
      <c r="X328" s="10"/>
      <c r="Y328" s="9">
        <f t="shared" si="116"/>
        <v>0</v>
      </c>
      <c r="Z328" s="10"/>
      <c r="AA328" s="9">
        <f t="shared" si="117"/>
        <v>0</v>
      </c>
      <c r="AB328" s="10"/>
      <c r="AC328" s="9">
        <f t="shared" si="118"/>
        <v>0</v>
      </c>
      <c r="AD328" s="10"/>
      <c r="AE328" s="11">
        <f t="shared" si="119"/>
        <v>0</v>
      </c>
    </row>
    <row r="329" spans="1:31" hidden="1" x14ac:dyDescent="0.3">
      <c r="A329" s="1"/>
      <c r="B329" s="1"/>
      <c r="C329" s="1"/>
      <c r="D329" s="1"/>
      <c r="E329" s="1"/>
      <c r="F329" s="1" t="s">
        <v>228</v>
      </c>
      <c r="G329" s="1"/>
      <c r="H329" s="1"/>
      <c r="I329" s="9">
        <v>0</v>
      </c>
      <c r="J329" s="10"/>
      <c r="K329" s="9"/>
      <c r="L329" s="10"/>
      <c r="M329" s="9"/>
      <c r="N329" s="10"/>
      <c r="O329" s="11"/>
      <c r="P329" s="10"/>
      <c r="Q329" s="9">
        <v>0</v>
      </c>
      <c r="R329" s="10"/>
      <c r="S329" s="9">
        <v>0</v>
      </c>
      <c r="T329" s="10"/>
      <c r="U329" s="9">
        <f t="shared" si="114"/>
        <v>0</v>
      </c>
      <c r="V329" s="10"/>
      <c r="W329" s="11">
        <f t="shared" si="115"/>
        <v>0</v>
      </c>
      <c r="X329" s="10"/>
      <c r="Y329" s="9">
        <f t="shared" si="116"/>
        <v>0</v>
      </c>
      <c r="Z329" s="10"/>
      <c r="AA329" s="9">
        <f t="shared" si="117"/>
        <v>0</v>
      </c>
      <c r="AB329" s="10"/>
      <c r="AC329" s="9">
        <f t="shared" si="118"/>
        <v>0</v>
      </c>
      <c r="AD329" s="10"/>
      <c r="AE329" s="11">
        <f t="shared" si="119"/>
        <v>0</v>
      </c>
    </row>
    <row r="330" spans="1:31" hidden="1" x14ac:dyDescent="0.3">
      <c r="A330" s="1"/>
      <c r="B330" s="1"/>
      <c r="C330" s="1"/>
      <c r="D330" s="1"/>
      <c r="E330" s="1"/>
      <c r="F330" s="1" t="s">
        <v>227</v>
      </c>
      <c r="G330" s="1"/>
      <c r="H330" s="1"/>
      <c r="I330" s="9">
        <v>0</v>
      </c>
      <c r="J330" s="10"/>
      <c r="K330" s="9"/>
      <c r="L330" s="10"/>
      <c r="M330" s="9"/>
      <c r="N330" s="10"/>
      <c r="O330" s="11"/>
      <c r="P330" s="10"/>
      <c r="Q330" s="9">
        <v>0</v>
      </c>
      <c r="R330" s="10"/>
      <c r="S330" s="9">
        <v>0</v>
      </c>
      <c r="T330" s="10"/>
      <c r="U330" s="9">
        <f t="shared" si="114"/>
        <v>0</v>
      </c>
      <c r="V330" s="10"/>
      <c r="W330" s="11">
        <f t="shared" si="115"/>
        <v>0</v>
      </c>
      <c r="X330" s="10"/>
      <c r="Y330" s="9">
        <f t="shared" si="116"/>
        <v>0</v>
      </c>
      <c r="Z330" s="10"/>
      <c r="AA330" s="9">
        <f t="shared" si="117"/>
        <v>0</v>
      </c>
      <c r="AB330" s="10"/>
      <c r="AC330" s="9">
        <f t="shared" si="118"/>
        <v>0</v>
      </c>
      <c r="AD330" s="10"/>
      <c r="AE330" s="11">
        <f t="shared" si="119"/>
        <v>0</v>
      </c>
    </row>
    <row r="331" spans="1:31" hidden="1" x14ac:dyDescent="0.3">
      <c r="A331" s="1"/>
      <c r="B331" s="1"/>
      <c r="C331" s="1"/>
      <c r="D331" s="1"/>
      <c r="E331" s="1"/>
      <c r="F331" s="1" t="s">
        <v>226</v>
      </c>
      <c r="G331" s="1"/>
      <c r="H331" s="1"/>
      <c r="I331" s="9">
        <v>0</v>
      </c>
      <c r="J331" s="10"/>
      <c r="K331" s="9"/>
      <c r="L331" s="10"/>
      <c r="M331" s="9"/>
      <c r="N331" s="10"/>
      <c r="O331" s="11"/>
      <c r="P331" s="10"/>
      <c r="Q331" s="9">
        <v>0</v>
      </c>
      <c r="R331" s="10"/>
      <c r="S331" s="9">
        <v>0</v>
      </c>
      <c r="T331" s="10"/>
      <c r="U331" s="9">
        <f t="shared" si="114"/>
        <v>0</v>
      </c>
      <c r="V331" s="10"/>
      <c r="W331" s="11">
        <f t="shared" si="115"/>
        <v>0</v>
      </c>
      <c r="X331" s="10"/>
      <c r="Y331" s="9">
        <f t="shared" si="116"/>
        <v>0</v>
      </c>
      <c r="Z331" s="10"/>
      <c r="AA331" s="9">
        <f t="shared" si="117"/>
        <v>0</v>
      </c>
      <c r="AB331" s="10"/>
      <c r="AC331" s="9">
        <f t="shared" si="118"/>
        <v>0</v>
      </c>
      <c r="AD331" s="10"/>
      <c r="AE331" s="11">
        <f t="shared" si="119"/>
        <v>0</v>
      </c>
    </row>
    <row r="332" spans="1:31" x14ac:dyDescent="0.3">
      <c r="A332" s="1"/>
      <c r="B332" s="1"/>
      <c r="C332" s="1"/>
      <c r="D332" s="1"/>
      <c r="E332" s="1"/>
      <c r="F332" s="1" t="s">
        <v>225</v>
      </c>
      <c r="G332" s="1"/>
      <c r="H332" s="1"/>
      <c r="I332" s="9">
        <v>2037.66</v>
      </c>
      <c r="J332" s="10"/>
      <c r="K332" s="9">
        <v>2083</v>
      </c>
      <c r="L332" s="10"/>
      <c r="M332" s="9">
        <f>ROUND((I332-K332),5)</f>
        <v>-45.34</v>
      </c>
      <c r="N332" s="10"/>
      <c r="O332" s="11">
        <f>ROUND(IF(K332=0, IF(I332=0, 0, 1), I332/K332),5)</f>
        <v>0.97823000000000004</v>
      </c>
      <c r="P332" s="10"/>
      <c r="Q332" s="9">
        <v>0</v>
      </c>
      <c r="R332" s="10"/>
      <c r="S332" s="9">
        <v>1041.5</v>
      </c>
      <c r="T332" s="10"/>
      <c r="U332" s="9">
        <f t="shared" si="114"/>
        <v>-1041.5</v>
      </c>
      <c r="V332" s="10"/>
      <c r="W332" s="11">
        <f t="shared" si="115"/>
        <v>0</v>
      </c>
      <c r="X332" s="10"/>
      <c r="Y332" s="9">
        <f t="shared" si="116"/>
        <v>2037.66</v>
      </c>
      <c r="Z332" s="10"/>
      <c r="AA332" s="9">
        <f t="shared" si="117"/>
        <v>3124.5</v>
      </c>
      <c r="AB332" s="10"/>
      <c r="AC332" s="9">
        <f t="shared" si="118"/>
        <v>-1086.8399999999999</v>
      </c>
      <c r="AD332" s="10"/>
      <c r="AE332" s="11">
        <f t="shared" si="119"/>
        <v>0.65215999999999996</v>
      </c>
    </row>
    <row r="333" spans="1:31" x14ac:dyDescent="0.3">
      <c r="A333" s="1"/>
      <c r="B333" s="1"/>
      <c r="C333" s="1"/>
      <c r="D333" s="1"/>
      <c r="E333" s="1"/>
      <c r="F333" s="1" t="s">
        <v>224</v>
      </c>
      <c r="G333" s="1"/>
      <c r="H333" s="1"/>
      <c r="I333" s="9">
        <v>0</v>
      </c>
      <c r="J333" s="10"/>
      <c r="K333" s="9"/>
      <c r="L333" s="10"/>
      <c r="M333" s="9"/>
      <c r="N333" s="10"/>
      <c r="O333" s="11"/>
      <c r="P333" s="10"/>
      <c r="Q333" s="9">
        <v>0</v>
      </c>
      <c r="R333" s="10"/>
      <c r="S333" s="9">
        <v>0</v>
      </c>
      <c r="T333" s="10"/>
      <c r="U333" s="9">
        <f t="shared" si="114"/>
        <v>0</v>
      </c>
      <c r="V333" s="10"/>
      <c r="W333" s="11">
        <f t="shared" si="115"/>
        <v>0</v>
      </c>
      <c r="X333" s="10"/>
      <c r="Y333" s="9">
        <f t="shared" si="116"/>
        <v>0</v>
      </c>
      <c r="Z333" s="10"/>
      <c r="AA333" s="9">
        <f t="shared" si="117"/>
        <v>0</v>
      </c>
      <c r="AB333" s="10"/>
      <c r="AC333" s="9">
        <f t="shared" si="118"/>
        <v>0</v>
      </c>
      <c r="AD333" s="10"/>
      <c r="AE333" s="11">
        <f t="shared" si="119"/>
        <v>0</v>
      </c>
    </row>
    <row r="334" spans="1:31" ht="19.5" thickBot="1" x14ac:dyDescent="0.35">
      <c r="A334" s="1"/>
      <c r="B334" s="1"/>
      <c r="C334" s="1"/>
      <c r="D334" s="1"/>
      <c r="E334" s="1"/>
      <c r="F334" s="1" t="s">
        <v>223</v>
      </c>
      <c r="G334" s="1"/>
      <c r="H334" s="1"/>
      <c r="I334" s="12">
        <v>0</v>
      </c>
      <c r="J334" s="10"/>
      <c r="K334" s="12"/>
      <c r="L334" s="10"/>
      <c r="M334" s="12"/>
      <c r="N334" s="10"/>
      <c r="O334" s="13"/>
      <c r="P334" s="10"/>
      <c r="Q334" s="12">
        <v>0</v>
      </c>
      <c r="R334" s="10"/>
      <c r="S334" s="12">
        <v>0</v>
      </c>
      <c r="T334" s="10"/>
      <c r="U334" s="12">
        <f t="shared" si="114"/>
        <v>0</v>
      </c>
      <c r="V334" s="10"/>
      <c r="W334" s="13">
        <f t="shared" si="115"/>
        <v>0</v>
      </c>
      <c r="X334" s="10"/>
      <c r="Y334" s="12">
        <f t="shared" si="116"/>
        <v>0</v>
      </c>
      <c r="Z334" s="10"/>
      <c r="AA334" s="12">
        <f t="shared" si="117"/>
        <v>0</v>
      </c>
      <c r="AB334" s="10"/>
      <c r="AC334" s="12">
        <f t="shared" si="118"/>
        <v>0</v>
      </c>
      <c r="AD334" s="10"/>
      <c r="AE334" s="13">
        <f t="shared" si="119"/>
        <v>0</v>
      </c>
    </row>
    <row r="335" spans="1:31" x14ac:dyDescent="0.3">
      <c r="A335" s="1"/>
      <c r="B335" s="1"/>
      <c r="C335" s="1"/>
      <c r="D335" s="1"/>
      <c r="E335" s="1" t="s">
        <v>222</v>
      </c>
      <c r="F335" s="1"/>
      <c r="G335" s="1"/>
      <c r="H335" s="1"/>
      <c r="I335" s="9">
        <f>ROUND(SUM(I315:I334),5)</f>
        <v>27682.19</v>
      </c>
      <c r="J335" s="10"/>
      <c r="K335" s="9">
        <f>ROUND(SUM(K315:K334),5)</f>
        <v>42676</v>
      </c>
      <c r="L335" s="10"/>
      <c r="M335" s="9">
        <f>ROUND((I335-K335),5)</f>
        <v>-14993.81</v>
      </c>
      <c r="N335" s="10"/>
      <c r="O335" s="11">
        <f>ROUND(IF(K335=0, IF(I335=0, 0, 1), I335/K335),5)</f>
        <v>0.64866000000000001</v>
      </c>
      <c r="P335" s="10"/>
      <c r="Q335" s="9">
        <f>ROUND(SUM(Q315:Q334),5)</f>
        <v>13390.23</v>
      </c>
      <c r="R335" s="10"/>
      <c r="S335" s="9">
        <f>ROUND(SUM(S315:S334),5)</f>
        <v>21338</v>
      </c>
      <c r="T335" s="10"/>
      <c r="U335" s="9">
        <f t="shared" si="114"/>
        <v>-7947.77</v>
      </c>
      <c r="V335" s="10"/>
      <c r="W335" s="11">
        <f t="shared" si="115"/>
        <v>0.62753000000000003</v>
      </c>
      <c r="X335" s="10"/>
      <c r="Y335" s="9">
        <f t="shared" si="116"/>
        <v>41072.42</v>
      </c>
      <c r="Z335" s="10"/>
      <c r="AA335" s="9">
        <f t="shared" si="117"/>
        <v>64014</v>
      </c>
      <c r="AB335" s="10"/>
      <c r="AC335" s="9">
        <f t="shared" si="118"/>
        <v>-22941.58</v>
      </c>
      <c r="AD335" s="10"/>
      <c r="AE335" s="11">
        <f t="shared" si="119"/>
        <v>0.64161999999999997</v>
      </c>
    </row>
    <row r="336" spans="1:31" hidden="1" x14ac:dyDescent="0.3">
      <c r="A336" s="1"/>
      <c r="B336" s="1"/>
      <c r="C336" s="1"/>
      <c r="D336" s="1"/>
      <c r="E336" s="1" t="s">
        <v>221</v>
      </c>
      <c r="F336" s="1"/>
      <c r="G336" s="1"/>
      <c r="H336" s="1"/>
      <c r="I336" s="9"/>
      <c r="J336" s="10"/>
      <c r="K336" s="9"/>
      <c r="L336" s="10"/>
      <c r="M336" s="9"/>
      <c r="N336" s="10"/>
      <c r="O336" s="11"/>
      <c r="P336" s="10"/>
      <c r="Q336" s="9"/>
      <c r="R336" s="10"/>
      <c r="S336" s="9"/>
      <c r="T336" s="10"/>
      <c r="U336" s="9"/>
      <c r="V336" s="10"/>
      <c r="W336" s="11"/>
      <c r="X336" s="10"/>
      <c r="Y336" s="9"/>
      <c r="Z336" s="10"/>
      <c r="AA336" s="9"/>
      <c r="AB336" s="10"/>
      <c r="AC336" s="9"/>
      <c r="AD336" s="10"/>
      <c r="AE336" s="11"/>
    </row>
    <row r="337" spans="1:31" hidden="1" x14ac:dyDescent="0.3">
      <c r="A337" s="1"/>
      <c r="B337" s="1"/>
      <c r="C337" s="1"/>
      <c r="D337" s="1"/>
      <c r="E337" s="1"/>
      <c r="F337" s="1" t="s">
        <v>220</v>
      </c>
      <c r="G337" s="1"/>
      <c r="H337" s="1"/>
      <c r="I337" s="9">
        <v>0</v>
      </c>
      <c r="J337" s="10"/>
      <c r="K337" s="9"/>
      <c r="L337" s="10"/>
      <c r="M337" s="9"/>
      <c r="N337" s="10"/>
      <c r="O337" s="11"/>
      <c r="P337" s="10"/>
      <c r="Q337" s="9">
        <v>0</v>
      </c>
      <c r="R337" s="10"/>
      <c r="S337" s="9">
        <v>0</v>
      </c>
      <c r="T337" s="10"/>
      <c r="U337" s="9">
        <f t="shared" ref="U337:U346" si="120">ROUND((Q337-S337),5)</f>
        <v>0</v>
      </c>
      <c r="V337" s="10"/>
      <c r="W337" s="11">
        <f t="shared" ref="W337:W346" si="121">ROUND(IF(S337=0, IF(Q337=0, 0, 1), Q337/S337),5)</f>
        <v>0</v>
      </c>
      <c r="X337" s="10"/>
      <c r="Y337" s="9">
        <f t="shared" ref="Y337:Y346" si="122">ROUND(I337+Q337,5)</f>
        <v>0</v>
      </c>
      <c r="Z337" s="10"/>
      <c r="AA337" s="9">
        <f t="shared" ref="AA337:AA346" si="123">ROUND(K337+S337,5)</f>
        <v>0</v>
      </c>
      <c r="AB337" s="10"/>
      <c r="AC337" s="9">
        <f t="shared" ref="AC337:AC346" si="124">ROUND((Y337-AA337),5)</f>
        <v>0</v>
      </c>
      <c r="AD337" s="10"/>
      <c r="AE337" s="11">
        <f t="shared" ref="AE337:AE346" si="125">ROUND(IF(AA337=0, IF(Y337=0, 0, 1), Y337/AA337),5)</f>
        <v>0</v>
      </c>
    </row>
    <row r="338" spans="1:31" hidden="1" x14ac:dyDescent="0.3">
      <c r="A338" s="1"/>
      <c r="B338" s="1"/>
      <c r="C338" s="1"/>
      <c r="D338" s="1"/>
      <c r="E338" s="1"/>
      <c r="F338" s="1" t="s">
        <v>219</v>
      </c>
      <c r="G338" s="1"/>
      <c r="H338" s="1"/>
      <c r="I338" s="9">
        <v>0</v>
      </c>
      <c r="J338" s="10"/>
      <c r="K338" s="9"/>
      <c r="L338" s="10"/>
      <c r="M338" s="9"/>
      <c r="N338" s="10"/>
      <c r="O338" s="11"/>
      <c r="P338" s="10"/>
      <c r="Q338" s="9">
        <v>0</v>
      </c>
      <c r="R338" s="10"/>
      <c r="S338" s="9">
        <v>0</v>
      </c>
      <c r="T338" s="10"/>
      <c r="U338" s="9">
        <f t="shared" si="120"/>
        <v>0</v>
      </c>
      <c r="V338" s="10"/>
      <c r="W338" s="11">
        <f t="shared" si="121"/>
        <v>0</v>
      </c>
      <c r="X338" s="10"/>
      <c r="Y338" s="9">
        <f t="shared" si="122"/>
        <v>0</v>
      </c>
      <c r="Z338" s="10"/>
      <c r="AA338" s="9">
        <f t="shared" si="123"/>
        <v>0</v>
      </c>
      <c r="AB338" s="10"/>
      <c r="AC338" s="9">
        <f t="shared" si="124"/>
        <v>0</v>
      </c>
      <c r="AD338" s="10"/>
      <c r="AE338" s="11">
        <f t="shared" si="125"/>
        <v>0</v>
      </c>
    </row>
    <row r="339" spans="1:31" hidden="1" x14ac:dyDescent="0.3">
      <c r="A339" s="1"/>
      <c r="B339" s="1"/>
      <c r="C339" s="1"/>
      <c r="D339" s="1"/>
      <c r="E339" s="1"/>
      <c r="F339" s="1" t="s">
        <v>218</v>
      </c>
      <c r="G339" s="1"/>
      <c r="H339" s="1"/>
      <c r="I339" s="9">
        <v>0</v>
      </c>
      <c r="J339" s="10"/>
      <c r="K339" s="9"/>
      <c r="L339" s="10"/>
      <c r="M339" s="9"/>
      <c r="N339" s="10"/>
      <c r="O339" s="11"/>
      <c r="P339" s="10"/>
      <c r="Q339" s="9">
        <v>0</v>
      </c>
      <c r="R339" s="10"/>
      <c r="S339" s="9">
        <v>0</v>
      </c>
      <c r="T339" s="10"/>
      <c r="U339" s="9">
        <f t="shared" si="120"/>
        <v>0</v>
      </c>
      <c r="V339" s="10"/>
      <c r="W339" s="11">
        <f t="shared" si="121"/>
        <v>0</v>
      </c>
      <c r="X339" s="10"/>
      <c r="Y339" s="9">
        <f t="shared" si="122"/>
        <v>0</v>
      </c>
      <c r="Z339" s="10"/>
      <c r="AA339" s="9">
        <f t="shared" si="123"/>
        <v>0</v>
      </c>
      <c r="AB339" s="10"/>
      <c r="AC339" s="9">
        <f t="shared" si="124"/>
        <v>0</v>
      </c>
      <c r="AD339" s="10"/>
      <c r="AE339" s="11">
        <f t="shared" si="125"/>
        <v>0</v>
      </c>
    </row>
    <row r="340" spans="1:31" hidden="1" x14ac:dyDescent="0.3">
      <c r="A340" s="1"/>
      <c r="B340" s="1"/>
      <c r="C340" s="1"/>
      <c r="D340" s="1"/>
      <c r="E340" s="1"/>
      <c r="F340" s="1" t="s">
        <v>217</v>
      </c>
      <c r="G340" s="1"/>
      <c r="H340" s="1"/>
      <c r="I340" s="9">
        <v>0</v>
      </c>
      <c r="J340" s="10"/>
      <c r="K340" s="9"/>
      <c r="L340" s="10"/>
      <c r="M340" s="9"/>
      <c r="N340" s="10"/>
      <c r="O340" s="11"/>
      <c r="P340" s="10"/>
      <c r="Q340" s="9">
        <v>0</v>
      </c>
      <c r="R340" s="10"/>
      <c r="S340" s="9">
        <v>0</v>
      </c>
      <c r="T340" s="10"/>
      <c r="U340" s="9">
        <f t="shared" si="120"/>
        <v>0</v>
      </c>
      <c r="V340" s="10"/>
      <c r="W340" s="11">
        <f t="shared" si="121"/>
        <v>0</v>
      </c>
      <c r="X340" s="10"/>
      <c r="Y340" s="9">
        <f t="shared" si="122"/>
        <v>0</v>
      </c>
      <c r="Z340" s="10"/>
      <c r="AA340" s="9">
        <f t="shared" si="123"/>
        <v>0</v>
      </c>
      <c r="AB340" s="10"/>
      <c r="AC340" s="9">
        <f t="shared" si="124"/>
        <v>0</v>
      </c>
      <c r="AD340" s="10"/>
      <c r="AE340" s="11">
        <f t="shared" si="125"/>
        <v>0</v>
      </c>
    </row>
    <row r="341" spans="1:31" hidden="1" x14ac:dyDescent="0.3">
      <c r="A341" s="1"/>
      <c r="B341" s="1"/>
      <c r="C341" s="1"/>
      <c r="D341" s="1"/>
      <c r="E341" s="1"/>
      <c r="F341" s="1" t="s">
        <v>216</v>
      </c>
      <c r="G341" s="1"/>
      <c r="H341" s="1"/>
      <c r="I341" s="9">
        <v>0</v>
      </c>
      <c r="J341" s="10"/>
      <c r="K341" s="9"/>
      <c r="L341" s="10"/>
      <c r="M341" s="9"/>
      <c r="N341" s="10"/>
      <c r="O341" s="11"/>
      <c r="P341" s="10"/>
      <c r="Q341" s="9">
        <v>0</v>
      </c>
      <c r="R341" s="10"/>
      <c r="S341" s="9">
        <v>0</v>
      </c>
      <c r="T341" s="10"/>
      <c r="U341" s="9">
        <f t="shared" si="120"/>
        <v>0</v>
      </c>
      <c r="V341" s="10"/>
      <c r="W341" s="11">
        <f t="shared" si="121"/>
        <v>0</v>
      </c>
      <c r="X341" s="10"/>
      <c r="Y341" s="9">
        <f t="shared" si="122"/>
        <v>0</v>
      </c>
      <c r="Z341" s="10"/>
      <c r="AA341" s="9">
        <f t="shared" si="123"/>
        <v>0</v>
      </c>
      <c r="AB341" s="10"/>
      <c r="AC341" s="9">
        <f t="shared" si="124"/>
        <v>0</v>
      </c>
      <c r="AD341" s="10"/>
      <c r="AE341" s="11">
        <f t="shared" si="125"/>
        <v>0</v>
      </c>
    </row>
    <row r="342" spans="1:31" hidden="1" x14ac:dyDescent="0.3">
      <c r="A342" s="1"/>
      <c r="B342" s="1"/>
      <c r="C342" s="1"/>
      <c r="D342" s="1"/>
      <c r="E342" s="1"/>
      <c r="F342" s="1" t="s">
        <v>215</v>
      </c>
      <c r="G342" s="1"/>
      <c r="H342" s="1"/>
      <c r="I342" s="9">
        <v>0</v>
      </c>
      <c r="J342" s="10"/>
      <c r="K342" s="9"/>
      <c r="L342" s="10"/>
      <c r="M342" s="9"/>
      <c r="N342" s="10"/>
      <c r="O342" s="11"/>
      <c r="P342" s="10"/>
      <c r="Q342" s="9">
        <v>0</v>
      </c>
      <c r="R342" s="10"/>
      <c r="S342" s="9">
        <v>0</v>
      </c>
      <c r="T342" s="10"/>
      <c r="U342" s="9">
        <f t="shared" si="120"/>
        <v>0</v>
      </c>
      <c r="V342" s="10"/>
      <c r="W342" s="11">
        <f t="shared" si="121"/>
        <v>0</v>
      </c>
      <c r="X342" s="10"/>
      <c r="Y342" s="9">
        <f t="shared" si="122"/>
        <v>0</v>
      </c>
      <c r="Z342" s="10"/>
      <c r="AA342" s="9">
        <f t="shared" si="123"/>
        <v>0</v>
      </c>
      <c r="AB342" s="10"/>
      <c r="AC342" s="9">
        <f t="shared" si="124"/>
        <v>0</v>
      </c>
      <c r="AD342" s="10"/>
      <c r="AE342" s="11">
        <f t="shared" si="125"/>
        <v>0</v>
      </c>
    </row>
    <row r="343" spans="1:31" ht="19.5" hidden="1" thickBot="1" x14ac:dyDescent="0.35">
      <c r="A343" s="1"/>
      <c r="B343" s="1"/>
      <c r="C343" s="1"/>
      <c r="D343" s="1"/>
      <c r="E343" s="1"/>
      <c r="F343" s="1" t="s">
        <v>214</v>
      </c>
      <c r="G343" s="1"/>
      <c r="H343" s="1"/>
      <c r="I343" s="12">
        <v>0</v>
      </c>
      <c r="J343" s="10"/>
      <c r="K343" s="9"/>
      <c r="L343" s="10"/>
      <c r="M343" s="9"/>
      <c r="N343" s="10"/>
      <c r="O343" s="11"/>
      <c r="P343" s="10"/>
      <c r="Q343" s="12">
        <v>0</v>
      </c>
      <c r="R343" s="10"/>
      <c r="S343" s="12">
        <v>0</v>
      </c>
      <c r="T343" s="10"/>
      <c r="U343" s="12">
        <f t="shared" si="120"/>
        <v>0</v>
      </c>
      <c r="V343" s="10"/>
      <c r="W343" s="13">
        <f t="shared" si="121"/>
        <v>0</v>
      </c>
      <c r="X343" s="10"/>
      <c r="Y343" s="12">
        <f t="shared" si="122"/>
        <v>0</v>
      </c>
      <c r="Z343" s="10"/>
      <c r="AA343" s="12">
        <f t="shared" si="123"/>
        <v>0</v>
      </c>
      <c r="AB343" s="10"/>
      <c r="AC343" s="12">
        <f t="shared" si="124"/>
        <v>0</v>
      </c>
      <c r="AD343" s="10"/>
      <c r="AE343" s="13">
        <f t="shared" si="125"/>
        <v>0</v>
      </c>
    </row>
    <row r="344" spans="1:31" hidden="1" x14ac:dyDescent="0.3">
      <c r="A344" s="1"/>
      <c r="B344" s="1"/>
      <c r="C344" s="1"/>
      <c r="D344" s="1"/>
      <c r="E344" s="1" t="s">
        <v>213</v>
      </c>
      <c r="F344" s="1"/>
      <c r="G344" s="1"/>
      <c r="H344" s="1"/>
      <c r="I344" s="9">
        <f>ROUND(SUM(I336:I343),5)</f>
        <v>0</v>
      </c>
      <c r="J344" s="10"/>
      <c r="K344" s="9"/>
      <c r="L344" s="10"/>
      <c r="M344" s="9"/>
      <c r="N344" s="10"/>
      <c r="O344" s="11"/>
      <c r="P344" s="10"/>
      <c r="Q344" s="9">
        <f>ROUND(SUM(Q336:Q343),5)</f>
        <v>0</v>
      </c>
      <c r="R344" s="10"/>
      <c r="S344" s="9">
        <f>ROUND(SUM(S336:S343),5)</f>
        <v>0</v>
      </c>
      <c r="T344" s="10"/>
      <c r="U344" s="9">
        <f t="shared" si="120"/>
        <v>0</v>
      </c>
      <c r="V344" s="10"/>
      <c r="W344" s="11">
        <f t="shared" si="121"/>
        <v>0</v>
      </c>
      <c r="X344" s="10"/>
      <c r="Y344" s="9">
        <f t="shared" si="122"/>
        <v>0</v>
      </c>
      <c r="Z344" s="10"/>
      <c r="AA344" s="9">
        <f t="shared" si="123"/>
        <v>0</v>
      </c>
      <c r="AB344" s="10"/>
      <c r="AC344" s="9">
        <f t="shared" si="124"/>
        <v>0</v>
      </c>
      <c r="AD344" s="10"/>
      <c r="AE344" s="11">
        <f t="shared" si="125"/>
        <v>0</v>
      </c>
    </row>
    <row r="345" spans="1:31" x14ac:dyDescent="0.3">
      <c r="A345" s="1"/>
      <c r="B345" s="1"/>
      <c r="C345" s="1"/>
      <c r="D345" s="1"/>
      <c r="E345" s="1" t="s">
        <v>212</v>
      </c>
      <c r="F345" s="1"/>
      <c r="G345" s="1"/>
      <c r="H345" s="1"/>
      <c r="I345" s="9">
        <v>0</v>
      </c>
      <c r="J345" s="10"/>
      <c r="K345" s="9">
        <v>1218</v>
      </c>
      <c r="L345" s="10"/>
      <c r="M345" s="9">
        <f>ROUND((I345-K345),5)</f>
        <v>-1218</v>
      </c>
      <c r="N345" s="10"/>
      <c r="O345" s="11">
        <f>ROUND(IF(K345=0, IF(I345=0, 0, 1), I345/K345),5)</f>
        <v>0</v>
      </c>
      <c r="P345" s="10"/>
      <c r="Q345" s="9">
        <v>0</v>
      </c>
      <c r="R345" s="10"/>
      <c r="S345" s="9">
        <v>609.5</v>
      </c>
      <c r="T345" s="10"/>
      <c r="U345" s="9">
        <f t="shared" si="120"/>
        <v>-609.5</v>
      </c>
      <c r="V345" s="10"/>
      <c r="W345" s="11">
        <f t="shared" si="121"/>
        <v>0</v>
      </c>
      <c r="X345" s="10"/>
      <c r="Y345" s="9">
        <f t="shared" si="122"/>
        <v>0</v>
      </c>
      <c r="Z345" s="10"/>
      <c r="AA345" s="9">
        <f t="shared" si="123"/>
        <v>1827.5</v>
      </c>
      <c r="AB345" s="10"/>
      <c r="AC345" s="9">
        <f t="shared" si="124"/>
        <v>-1827.5</v>
      </c>
      <c r="AD345" s="10"/>
      <c r="AE345" s="11">
        <f t="shared" si="125"/>
        <v>0</v>
      </c>
    </row>
    <row r="346" spans="1:31" hidden="1" x14ac:dyDescent="0.3">
      <c r="A346" s="1"/>
      <c r="B346" s="1"/>
      <c r="C346" s="1"/>
      <c r="D346" s="1"/>
      <c r="E346" s="1" t="s">
        <v>211</v>
      </c>
      <c r="F346" s="1"/>
      <c r="G346" s="1"/>
      <c r="H346" s="1"/>
      <c r="I346" s="9">
        <v>0</v>
      </c>
      <c r="J346" s="10"/>
      <c r="K346" s="9"/>
      <c r="L346" s="10"/>
      <c r="M346" s="9"/>
      <c r="N346" s="10"/>
      <c r="O346" s="11"/>
      <c r="P346" s="10"/>
      <c r="Q346" s="9">
        <v>0</v>
      </c>
      <c r="R346" s="10"/>
      <c r="S346" s="9">
        <v>0</v>
      </c>
      <c r="T346" s="10"/>
      <c r="U346" s="9">
        <f t="shared" si="120"/>
        <v>0</v>
      </c>
      <c r="V346" s="10"/>
      <c r="W346" s="11">
        <f t="shared" si="121"/>
        <v>0</v>
      </c>
      <c r="X346" s="10"/>
      <c r="Y346" s="9">
        <f t="shared" si="122"/>
        <v>0</v>
      </c>
      <c r="Z346" s="10"/>
      <c r="AA346" s="9">
        <f t="shared" si="123"/>
        <v>0</v>
      </c>
      <c r="AB346" s="10"/>
      <c r="AC346" s="9">
        <f t="shared" si="124"/>
        <v>0</v>
      </c>
      <c r="AD346" s="10"/>
      <c r="AE346" s="11">
        <f t="shared" si="125"/>
        <v>0</v>
      </c>
    </row>
    <row r="347" spans="1:31" hidden="1" x14ac:dyDescent="0.3">
      <c r="A347" s="1"/>
      <c r="B347" s="1"/>
      <c r="C347" s="1"/>
      <c r="D347" s="1"/>
      <c r="E347" s="1" t="s">
        <v>210</v>
      </c>
      <c r="F347" s="1"/>
      <c r="G347" s="1"/>
      <c r="H347" s="1"/>
      <c r="I347" s="9"/>
      <c r="J347" s="10"/>
      <c r="K347" s="9"/>
      <c r="L347" s="10"/>
      <c r="M347" s="9"/>
      <c r="N347" s="10"/>
      <c r="O347" s="11"/>
      <c r="P347" s="10"/>
      <c r="Q347" s="9"/>
      <c r="R347" s="10"/>
      <c r="S347" s="9"/>
      <c r="T347" s="10"/>
      <c r="U347" s="9"/>
      <c r="V347" s="10"/>
      <c r="W347" s="11"/>
      <c r="X347" s="10"/>
      <c r="Y347" s="9"/>
      <c r="Z347" s="10"/>
      <c r="AA347" s="9"/>
      <c r="AB347" s="10"/>
      <c r="AC347" s="9"/>
      <c r="AD347" s="10"/>
      <c r="AE347" s="11"/>
    </row>
    <row r="348" spans="1:31" hidden="1" x14ac:dyDescent="0.3">
      <c r="A348" s="1"/>
      <c r="B348" s="1"/>
      <c r="C348" s="1"/>
      <c r="D348" s="1"/>
      <c r="E348" s="1"/>
      <c r="F348" s="1" t="s">
        <v>209</v>
      </c>
      <c r="G348" s="1"/>
      <c r="H348" s="1"/>
      <c r="I348" s="9">
        <v>0</v>
      </c>
      <c r="J348" s="10"/>
      <c r="K348" s="9"/>
      <c r="L348" s="10"/>
      <c r="M348" s="9"/>
      <c r="N348" s="10"/>
      <c r="O348" s="11"/>
      <c r="P348" s="10"/>
      <c r="Q348" s="9">
        <v>0</v>
      </c>
      <c r="R348" s="10"/>
      <c r="S348" s="9">
        <v>0</v>
      </c>
      <c r="T348" s="10"/>
      <c r="U348" s="9">
        <f>ROUND((Q348-S348),5)</f>
        <v>0</v>
      </c>
      <c r="V348" s="10"/>
      <c r="W348" s="11">
        <f>ROUND(IF(S348=0, IF(Q348=0, 0, 1), Q348/S348),5)</f>
        <v>0</v>
      </c>
      <c r="X348" s="10"/>
      <c r="Y348" s="9">
        <f>ROUND(I348+Q348,5)</f>
        <v>0</v>
      </c>
      <c r="Z348" s="10"/>
      <c r="AA348" s="9">
        <f>ROUND(K348+S348,5)</f>
        <v>0</v>
      </c>
      <c r="AB348" s="10"/>
      <c r="AC348" s="9">
        <f>ROUND((Y348-AA348),5)</f>
        <v>0</v>
      </c>
      <c r="AD348" s="10"/>
      <c r="AE348" s="11">
        <f>ROUND(IF(AA348=0, IF(Y348=0, 0, 1), Y348/AA348),5)</f>
        <v>0</v>
      </c>
    </row>
    <row r="349" spans="1:31" hidden="1" x14ac:dyDescent="0.3">
      <c r="A349" s="1"/>
      <c r="B349" s="1"/>
      <c r="C349" s="1"/>
      <c r="D349" s="1"/>
      <c r="E349" s="1"/>
      <c r="F349" s="1" t="s">
        <v>208</v>
      </c>
      <c r="G349" s="1"/>
      <c r="H349" s="1"/>
      <c r="I349" s="9">
        <v>0</v>
      </c>
      <c r="J349" s="10"/>
      <c r="K349" s="9"/>
      <c r="L349" s="10"/>
      <c r="M349" s="9"/>
      <c r="N349" s="10"/>
      <c r="O349" s="11"/>
      <c r="P349" s="10"/>
      <c r="Q349" s="9">
        <v>0</v>
      </c>
      <c r="R349" s="10"/>
      <c r="S349" s="9">
        <v>0</v>
      </c>
      <c r="T349" s="10"/>
      <c r="U349" s="9">
        <f>ROUND((Q349-S349),5)</f>
        <v>0</v>
      </c>
      <c r="V349" s="10"/>
      <c r="W349" s="11">
        <f>ROUND(IF(S349=0, IF(Q349=0, 0, 1), Q349/S349),5)</f>
        <v>0</v>
      </c>
      <c r="X349" s="10"/>
      <c r="Y349" s="9">
        <f>ROUND(I349+Q349,5)</f>
        <v>0</v>
      </c>
      <c r="Z349" s="10"/>
      <c r="AA349" s="9">
        <f>ROUND(K349+S349,5)</f>
        <v>0</v>
      </c>
      <c r="AB349" s="10"/>
      <c r="AC349" s="9">
        <f>ROUND((Y349-AA349),5)</f>
        <v>0</v>
      </c>
      <c r="AD349" s="10"/>
      <c r="AE349" s="11">
        <f>ROUND(IF(AA349=0, IF(Y349=0, 0, 1), Y349/AA349),5)</f>
        <v>0</v>
      </c>
    </row>
    <row r="350" spans="1:31" ht="19.5" hidden="1" thickBot="1" x14ac:dyDescent="0.35">
      <c r="A350" s="1"/>
      <c r="B350" s="1"/>
      <c r="C350" s="1"/>
      <c r="D350" s="1"/>
      <c r="E350" s="1"/>
      <c r="F350" s="1" t="s">
        <v>207</v>
      </c>
      <c r="G350" s="1"/>
      <c r="H350" s="1"/>
      <c r="I350" s="12">
        <v>0</v>
      </c>
      <c r="J350" s="10"/>
      <c r="K350" s="9"/>
      <c r="L350" s="10"/>
      <c r="M350" s="9"/>
      <c r="N350" s="10"/>
      <c r="O350" s="11"/>
      <c r="P350" s="10"/>
      <c r="Q350" s="12">
        <v>0</v>
      </c>
      <c r="R350" s="10"/>
      <c r="S350" s="12">
        <v>0</v>
      </c>
      <c r="T350" s="10"/>
      <c r="U350" s="12">
        <f>ROUND((Q350-S350),5)</f>
        <v>0</v>
      </c>
      <c r="V350" s="10"/>
      <c r="W350" s="13">
        <f>ROUND(IF(S350=0, IF(Q350=0, 0, 1), Q350/S350),5)</f>
        <v>0</v>
      </c>
      <c r="X350" s="10"/>
      <c r="Y350" s="12">
        <f>ROUND(I350+Q350,5)</f>
        <v>0</v>
      </c>
      <c r="Z350" s="10"/>
      <c r="AA350" s="12">
        <f>ROUND(K350+S350,5)</f>
        <v>0</v>
      </c>
      <c r="AB350" s="10"/>
      <c r="AC350" s="12">
        <f>ROUND((Y350-AA350),5)</f>
        <v>0</v>
      </c>
      <c r="AD350" s="10"/>
      <c r="AE350" s="13">
        <f>ROUND(IF(AA350=0, IF(Y350=0, 0, 1), Y350/AA350),5)</f>
        <v>0</v>
      </c>
    </row>
    <row r="351" spans="1:31" hidden="1" x14ac:dyDescent="0.3">
      <c r="A351" s="1"/>
      <c r="B351" s="1"/>
      <c r="C351" s="1"/>
      <c r="D351" s="1"/>
      <c r="E351" s="1" t="s">
        <v>206</v>
      </c>
      <c r="F351" s="1"/>
      <c r="G351" s="1"/>
      <c r="H351" s="1"/>
      <c r="I351" s="9">
        <f>ROUND(SUM(I347:I350),5)</f>
        <v>0</v>
      </c>
      <c r="J351" s="10"/>
      <c r="K351" s="9"/>
      <c r="L351" s="10"/>
      <c r="M351" s="9"/>
      <c r="N351" s="10"/>
      <c r="O351" s="11"/>
      <c r="P351" s="10"/>
      <c r="Q351" s="9">
        <f>ROUND(SUM(Q347:Q350),5)</f>
        <v>0</v>
      </c>
      <c r="R351" s="10"/>
      <c r="S351" s="9">
        <f>ROUND(SUM(S347:S350),5)</f>
        <v>0</v>
      </c>
      <c r="T351" s="10"/>
      <c r="U351" s="9">
        <f>ROUND((Q351-S351),5)</f>
        <v>0</v>
      </c>
      <c r="V351" s="10"/>
      <c r="W351" s="11">
        <f>ROUND(IF(S351=0, IF(Q351=0, 0, 1), Q351/S351),5)</f>
        <v>0</v>
      </c>
      <c r="X351" s="10"/>
      <c r="Y351" s="9">
        <f>ROUND(I351+Q351,5)</f>
        <v>0</v>
      </c>
      <c r="Z351" s="10"/>
      <c r="AA351" s="9">
        <f>ROUND(K351+S351,5)</f>
        <v>0</v>
      </c>
      <c r="AB351" s="10"/>
      <c r="AC351" s="9">
        <f>ROUND((Y351-AA351),5)</f>
        <v>0</v>
      </c>
      <c r="AD351" s="10"/>
      <c r="AE351" s="11">
        <f>ROUND(IF(AA351=0, IF(Y351=0, 0, 1), Y351/AA351),5)</f>
        <v>0</v>
      </c>
    </row>
    <row r="352" spans="1:31" x14ac:dyDescent="0.3">
      <c r="A352" s="1"/>
      <c r="B352" s="1"/>
      <c r="C352" s="1"/>
      <c r="D352" s="1"/>
      <c r="E352" s="1" t="s">
        <v>205</v>
      </c>
      <c r="F352" s="1"/>
      <c r="G352" s="1"/>
      <c r="H352" s="1"/>
      <c r="I352" s="9"/>
      <c r="J352" s="10"/>
      <c r="K352" s="9"/>
      <c r="L352" s="10"/>
      <c r="M352" s="9"/>
      <c r="N352" s="10"/>
      <c r="O352" s="11"/>
      <c r="P352" s="10"/>
      <c r="Q352" s="9"/>
      <c r="R352" s="10"/>
      <c r="S352" s="9"/>
      <c r="T352" s="10"/>
      <c r="U352" s="9"/>
      <c r="V352" s="10"/>
      <c r="W352" s="11"/>
      <c r="X352" s="10"/>
      <c r="Y352" s="9"/>
      <c r="Z352" s="10"/>
      <c r="AA352" s="9"/>
      <c r="AB352" s="10"/>
      <c r="AC352" s="9"/>
      <c r="AD352" s="10"/>
      <c r="AE352" s="11"/>
    </row>
    <row r="353" spans="1:31" x14ac:dyDescent="0.3">
      <c r="A353" s="1"/>
      <c r="B353" s="1"/>
      <c r="C353" s="1"/>
      <c r="D353" s="1"/>
      <c r="E353" s="1"/>
      <c r="F353" s="1" t="s">
        <v>204</v>
      </c>
      <c r="G353" s="1"/>
      <c r="H353" s="1"/>
      <c r="I353" s="9">
        <v>0</v>
      </c>
      <c r="J353" s="10"/>
      <c r="K353" s="9"/>
      <c r="L353" s="10"/>
      <c r="M353" s="9"/>
      <c r="N353" s="10"/>
      <c r="O353" s="11"/>
      <c r="P353" s="10"/>
      <c r="Q353" s="9">
        <v>0</v>
      </c>
      <c r="R353" s="10"/>
      <c r="S353" s="9">
        <v>0</v>
      </c>
      <c r="T353" s="10"/>
      <c r="U353" s="9">
        <f t="shared" ref="U353:U369" si="126">ROUND((Q353-S353),5)</f>
        <v>0</v>
      </c>
      <c r="V353" s="10"/>
      <c r="W353" s="11">
        <f t="shared" ref="W353:W369" si="127">ROUND(IF(S353=0, IF(Q353=0, 0, 1), Q353/S353),5)</f>
        <v>0</v>
      </c>
      <c r="X353" s="10"/>
      <c r="Y353" s="9">
        <f t="shared" ref="Y353:Y369" si="128">ROUND(I353+Q353,5)</f>
        <v>0</v>
      </c>
      <c r="Z353" s="10"/>
      <c r="AA353" s="9">
        <f t="shared" ref="AA353:AA369" si="129">ROUND(K353+S353,5)</f>
        <v>0</v>
      </c>
      <c r="AB353" s="10"/>
      <c r="AC353" s="9">
        <f t="shared" ref="AC353:AC369" si="130">ROUND((Y353-AA353),5)</f>
        <v>0</v>
      </c>
      <c r="AD353" s="10"/>
      <c r="AE353" s="11">
        <f t="shared" ref="AE353:AE369" si="131">ROUND(IF(AA353=0, IF(Y353=0, 0, 1), Y353/AA353),5)</f>
        <v>0</v>
      </c>
    </row>
    <row r="354" spans="1:31" x14ac:dyDescent="0.3">
      <c r="A354" s="1"/>
      <c r="B354" s="1"/>
      <c r="C354" s="1"/>
      <c r="D354" s="1"/>
      <c r="E354" s="1"/>
      <c r="F354" s="1" t="s">
        <v>203</v>
      </c>
      <c r="G354" s="1"/>
      <c r="H354" s="1"/>
      <c r="I354" s="9">
        <v>1375</v>
      </c>
      <c r="J354" s="10"/>
      <c r="K354" s="9">
        <v>427</v>
      </c>
      <c r="L354" s="10"/>
      <c r="M354" s="9">
        <f>ROUND((I354-K354),5)</f>
        <v>948</v>
      </c>
      <c r="N354" s="10"/>
      <c r="O354" s="32">
        <f>ROUND(IF(K354=0, IF(I354=0, 0, 1), I354/K354),5)</f>
        <v>3.2201399999999998</v>
      </c>
      <c r="P354" s="10"/>
      <c r="Q354" s="9">
        <v>0</v>
      </c>
      <c r="R354" s="10"/>
      <c r="S354" s="9">
        <v>213.5</v>
      </c>
      <c r="T354" s="10"/>
      <c r="U354" s="9">
        <f t="shared" si="126"/>
        <v>-213.5</v>
      </c>
      <c r="V354" s="10"/>
      <c r="W354" s="11">
        <f t="shared" si="127"/>
        <v>0</v>
      </c>
      <c r="X354" s="10"/>
      <c r="Y354" s="9">
        <f t="shared" si="128"/>
        <v>1375</v>
      </c>
      <c r="Z354" s="10"/>
      <c r="AA354" s="9">
        <f t="shared" si="129"/>
        <v>640.5</v>
      </c>
      <c r="AB354" s="10"/>
      <c r="AC354" s="9">
        <f t="shared" si="130"/>
        <v>734.5</v>
      </c>
      <c r="AD354" s="10"/>
      <c r="AE354" s="11">
        <f t="shared" si="131"/>
        <v>2.14676</v>
      </c>
    </row>
    <row r="355" spans="1:31" hidden="1" x14ac:dyDescent="0.3">
      <c r="A355" s="1"/>
      <c r="B355" s="1"/>
      <c r="C355" s="1"/>
      <c r="D355" s="1"/>
      <c r="E355" s="1"/>
      <c r="F355" s="1" t="s">
        <v>202</v>
      </c>
      <c r="G355" s="1"/>
      <c r="H355" s="1"/>
      <c r="I355" s="9">
        <v>0</v>
      </c>
      <c r="J355" s="10"/>
      <c r="K355" s="9"/>
      <c r="L355" s="10"/>
      <c r="M355" s="9"/>
      <c r="N355" s="10"/>
      <c r="O355" s="11"/>
      <c r="P355" s="10"/>
      <c r="Q355" s="9">
        <v>0</v>
      </c>
      <c r="R355" s="10"/>
      <c r="S355" s="9">
        <v>0</v>
      </c>
      <c r="T355" s="10"/>
      <c r="U355" s="9">
        <f t="shared" si="126"/>
        <v>0</v>
      </c>
      <c r="V355" s="10"/>
      <c r="W355" s="11">
        <f t="shared" si="127"/>
        <v>0</v>
      </c>
      <c r="X355" s="10"/>
      <c r="Y355" s="9">
        <f t="shared" si="128"/>
        <v>0</v>
      </c>
      <c r="Z355" s="10"/>
      <c r="AA355" s="9">
        <f t="shared" si="129"/>
        <v>0</v>
      </c>
      <c r="AB355" s="10"/>
      <c r="AC355" s="9">
        <f t="shared" si="130"/>
        <v>0</v>
      </c>
      <c r="AD355" s="10"/>
      <c r="AE355" s="11">
        <f t="shared" si="131"/>
        <v>0</v>
      </c>
    </row>
    <row r="356" spans="1:31" hidden="1" x14ac:dyDescent="0.3">
      <c r="A356" s="1"/>
      <c r="B356" s="1"/>
      <c r="C356" s="1"/>
      <c r="D356" s="1"/>
      <c r="E356" s="1"/>
      <c r="F356" s="1" t="s">
        <v>201</v>
      </c>
      <c r="G356" s="1"/>
      <c r="H356" s="1"/>
      <c r="I356" s="9">
        <v>0</v>
      </c>
      <c r="J356" s="10"/>
      <c r="K356" s="9"/>
      <c r="L356" s="10"/>
      <c r="M356" s="9"/>
      <c r="N356" s="10"/>
      <c r="O356" s="11"/>
      <c r="P356" s="10"/>
      <c r="Q356" s="9">
        <v>0</v>
      </c>
      <c r="R356" s="10"/>
      <c r="S356" s="9">
        <v>0</v>
      </c>
      <c r="T356" s="10"/>
      <c r="U356" s="9">
        <f t="shared" si="126"/>
        <v>0</v>
      </c>
      <c r="V356" s="10"/>
      <c r="W356" s="11">
        <f t="shared" si="127"/>
        <v>0</v>
      </c>
      <c r="X356" s="10"/>
      <c r="Y356" s="9">
        <f t="shared" si="128"/>
        <v>0</v>
      </c>
      <c r="Z356" s="10"/>
      <c r="AA356" s="9">
        <f t="shared" si="129"/>
        <v>0</v>
      </c>
      <c r="AB356" s="10"/>
      <c r="AC356" s="9">
        <f t="shared" si="130"/>
        <v>0</v>
      </c>
      <c r="AD356" s="10"/>
      <c r="AE356" s="11">
        <f t="shared" si="131"/>
        <v>0</v>
      </c>
    </row>
    <row r="357" spans="1:31" x14ac:dyDescent="0.3">
      <c r="A357" s="1"/>
      <c r="B357" s="1"/>
      <c r="C357" s="1"/>
      <c r="D357" s="1"/>
      <c r="E357" s="1"/>
      <c r="F357" s="1" t="s">
        <v>200</v>
      </c>
      <c r="G357" s="1"/>
      <c r="H357" s="1"/>
      <c r="I357" s="9">
        <v>51.4</v>
      </c>
      <c r="J357" s="10"/>
      <c r="K357" s="9">
        <v>83</v>
      </c>
      <c r="L357" s="10"/>
      <c r="M357" s="9">
        <f>ROUND((I357-K357),5)</f>
        <v>-31.6</v>
      </c>
      <c r="N357" s="10"/>
      <c r="O357" s="11">
        <f>ROUND(IF(K357=0, IF(I357=0, 0, 1), I357/K357),5)</f>
        <v>0.61928000000000005</v>
      </c>
      <c r="P357" s="10"/>
      <c r="Q357" s="9">
        <v>0</v>
      </c>
      <c r="R357" s="10"/>
      <c r="S357" s="9">
        <v>41.5</v>
      </c>
      <c r="T357" s="10"/>
      <c r="U357" s="9">
        <f t="shared" si="126"/>
        <v>-41.5</v>
      </c>
      <c r="V357" s="10"/>
      <c r="W357" s="11">
        <f t="shared" si="127"/>
        <v>0</v>
      </c>
      <c r="X357" s="10"/>
      <c r="Y357" s="9">
        <f t="shared" si="128"/>
        <v>51.4</v>
      </c>
      <c r="Z357" s="10"/>
      <c r="AA357" s="9">
        <f t="shared" si="129"/>
        <v>124.5</v>
      </c>
      <c r="AB357" s="10"/>
      <c r="AC357" s="9">
        <f t="shared" si="130"/>
        <v>-73.099999999999994</v>
      </c>
      <c r="AD357" s="10"/>
      <c r="AE357" s="11">
        <f t="shared" si="131"/>
        <v>0.41284999999999999</v>
      </c>
    </row>
    <row r="358" spans="1:31" hidden="1" x14ac:dyDescent="0.3">
      <c r="A358" s="1"/>
      <c r="B358" s="1"/>
      <c r="C358" s="1"/>
      <c r="D358" s="1"/>
      <c r="E358" s="1"/>
      <c r="F358" s="1" t="s">
        <v>199</v>
      </c>
      <c r="G358" s="1"/>
      <c r="H358" s="1"/>
      <c r="I358" s="9">
        <v>0</v>
      </c>
      <c r="J358" s="10"/>
      <c r="K358" s="9"/>
      <c r="L358" s="10"/>
      <c r="M358" s="9"/>
      <c r="N358" s="10"/>
      <c r="O358" s="11"/>
      <c r="P358" s="10"/>
      <c r="Q358" s="9">
        <v>0</v>
      </c>
      <c r="R358" s="10"/>
      <c r="S358" s="9">
        <v>0</v>
      </c>
      <c r="T358" s="10"/>
      <c r="U358" s="9">
        <f t="shared" si="126"/>
        <v>0</v>
      </c>
      <c r="V358" s="10"/>
      <c r="W358" s="11">
        <f t="shared" si="127"/>
        <v>0</v>
      </c>
      <c r="X358" s="10"/>
      <c r="Y358" s="9">
        <f t="shared" si="128"/>
        <v>0</v>
      </c>
      <c r="Z358" s="10"/>
      <c r="AA358" s="9">
        <f t="shared" si="129"/>
        <v>0</v>
      </c>
      <c r="AB358" s="10"/>
      <c r="AC358" s="9">
        <f t="shared" si="130"/>
        <v>0</v>
      </c>
      <c r="AD358" s="10"/>
      <c r="AE358" s="11">
        <f t="shared" si="131"/>
        <v>0</v>
      </c>
    </row>
    <row r="359" spans="1:31" hidden="1" x14ac:dyDescent="0.3">
      <c r="A359" s="1"/>
      <c r="B359" s="1"/>
      <c r="C359" s="1"/>
      <c r="D359" s="1"/>
      <c r="E359" s="1"/>
      <c r="F359" s="1" t="s">
        <v>198</v>
      </c>
      <c r="G359" s="1"/>
      <c r="H359" s="1"/>
      <c r="I359" s="9">
        <v>0</v>
      </c>
      <c r="J359" s="10"/>
      <c r="K359" s="9"/>
      <c r="L359" s="10"/>
      <c r="M359" s="9"/>
      <c r="N359" s="10"/>
      <c r="O359" s="11"/>
      <c r="P359" s="10"/>
      <c r="Q359" s="9">
        <v>0</v>
      </c>
      <c r="R359" s="10"/>
      <c r="S359" s="9">
        <v>0</v>
      </c>
      <c r="T359" s="10"/>
      <c r="U359" s="9">
        <f t="shared" si="126"/>
        <v>0</v>
      </c>
      <c r="V359" s="10"/>
      <c r="W359" s="11">
        <f t="shared" si="127"/>
        <v>0</v>
      </c>
      <c r="X359" s="10"/>
      <c r="Y359" s="9">
        <f t="shared" si="128"/>
        <v>0</v>
      </c>
      <c r="Z359" s="10"/>
      <c r="AA359" s="9">
        <f t="shared" si="129"/>
        <v>0</v>
      </c>
      <c r="AB359" s="10"/>
      <c r="AC359" s="9">
        <f t="shared" si="130"/>
        <v>0</v>
      </c>
      <c r="AD359" s="10"/>
      <c r="AE359" s="11">
        <f t="shared" si="131"/>
        <v>0</v>
      </c>
    </row>
    <row r="360" spans="1:31" x14ac:dyDescent="0.3">
      <c r="A360" s="1"/>
      <c r="B360" s="1"/>
      <c r="C360" s="1"/>
      <c r="D360" s="1"/>
      <c r="E360" s="1"/>
      <c r="F360" s="1" t="s">
        <v>197</v>
      </c>
      <c r="G360" s="1"/>
      <c r="H360" s="1"/>
      <c r="I360" s="9">
        <v>0</v>
      </c>
      <c r="J360" s="10"/>
      <c r="K360" s="9">
        <v>208</v>
      </c>
      <c r="L360" s="10"/>
      <c r="M360" s="9">
        <f>ROUND((I360-K360),5)</f>
        <v>-208</v>
      </c>
      <c r="N360" s="10"/>
      <c r="O360" s="11">
        <f>ROUND(IF(K360=0, IF(I360=0, 0, 1), I360/K360),5)</f>
        <v>0</v>
      </c>
      <c r="P360" s="10"/>
      <c r="Q360" s="9">
        <v>0</v>
      </c>
      <c r="R360" s="10"/>
      <c r="S360" s="9">
        <v>104</v>
      </c>
      <c r="T360" s="10"/>
      <c r="U360" s="9">
        <f t="shared" si="126"/>
        <v>-104</v>
      </c>
      <c r="V360" s="10"/>
      <c r="W360" s="11">
        <f t="shared" si="127"/>
        <v>0</v>
      </c>
      <c r="X360" s="10"/>
      <c r="Y360" s="9">
        <f t="shared" si="128"/>
        <v>0</v>
      </c>
      <c r="Z360" s="10"/>
      <c r="AA360" s="9">
        <f t="shared" si="129"/>
        <v>312</v>
      </c>
      <c r="AB360" s="10"/>
      <c r="AC360" s="9">
        <f t="shared" si="130"/>
        <v>-312</v>
      </c>
      <c r="AD360" s="10"/>
      <c r="AE360" s="11">
        <f t="shared" si="131"/>
        <v>0</v>
      </c>
    </row>
    <row r="361" spans="1:31" x14ac:dyDescent="0.3">
      <c r="A361" s="1"/>
      <c r="B361" s="1"/>
      <c r="C361" s="1"/>
      <c r="D361" s="1"/>
      <c r="E361" s="1"/>
      <c r="F361" s="1" t="s">
        <v>196</v>
      </c>
      <c r="G361" s="1"/>
      <c r="H361" s="1"/>
      <c r="I361" s="9">
        <v>0</v>
      </c>
      <c r="J361" s="10"/>
      <c r="K361" s="9">
        <v>41</v>
      </c>
      <c r="L361" s="10"/>
      <c r="M361" s="9">
        <f>ROUND((I361-K361),5)</f>
        <v>-41</v>
      </c>
      <c r="N361" s="10"/>
      <c r="O361" s="11">
        <f>ROUND(IF(K361=0, IF(I361=0, 0, 1), I361/K361),5)</f>
        <v>0</v>
      </c>
      <c r="P361" s="10"/>
      <c r="Q361" s="9">
        <v>0</v>
      </c>
      <c r="R361" s="10"/>
      <c r="S361" s="9">
        <v>20.5</v>
      </c>
      <c r="T361" s="10"/>
      <c r="U361" s="9">
        <f t="shared" si="126"/>
        <v>-20.5</v>
      </c>
      <c r="V361" s="10"/>
      <c r="W361" s="11">
        <f t="shared" si="127"/>
        <v>0</v>
      </c>
      <c r="X361" s="10"/>
      <c r="Y361" s="9">
        <f t="shared" si="128"/>
        <v>0</v>
      </c>
      <c r="Z361" s="10"/>
      <c r="AA361" s="9">
        <f t="shared" si="129"/>
        <v>61.5</v>
      </c>
      <c r="AB361" s="10"/>
      <c r="AC361" s="9">
        <f t="shared" si="130"/>
        <v>-61.5</v>
      </c>
      <c r="AD361" s="10"/>
      <c r="AE361" s="11">
        <f t="shared" si="131"/>
        <v>0</v>
      </c>
    </row>
    <row r="362" spans="1:31" hidden="1" x14ac:dyDescent="0.3">
      <c r="A362" s="1"/>
      <c r="B362" s="1"/>
      <c r="C362" s="1"/>
      <c r="D362" s="1"/>
      <c r="E362" s="1"/>
      <c r="F362" s="1" t="s">
        <v>195</v>
      </c>
      <c r="G362" s="1"/>
      <c r="H362" s="1"/>
      <c r="I362" s="9">
        <v>0</v>
      </c>
      <c r="J362" s="10"/>
      <c r="K362" s="9"/>
      <c r="L362" s="10"/>
      <c r="M362" s="9"/>
      <c r="N362" s="10"/>
      <c r="O362" s="11"/>
      <c r="P362" s="10"/>
      <c r="Q362" s="9">
        <v>0</v>
      </c>
      <c r="R362" s="10"/>
      <c r="S362" s="9">
        <v>0</v>
      </c>
      <c r="T362" s="10"/>
      <c r="U362" s="9">
        <f t="shared" si="126"/>
        <v>0</v>
      </c>
      <c r="V362" s="10"/>
      <c r="W362" s="11">
        <f t="shared" si="127"/>
        <v>0</v>
      </c>
      <c r="X362" s="10"/>
      <c r="Y362" s="9">
        <f t="shared" si="128"/>
        <v>0</v>
      </c>
      <c r="Z362" s="10"/>
      <c r="AA362" s="9">
        <f t="shared" si="129"/>
        <v>0</v>
      </c>
      <c r="AB362" s="10"/>
      <c r="AC362" s="9">
        <f t="shared" si="130"/>
        <v>0</v>
      </c>
      <c r="AD362" s="10"/>
      <c r="AE362" s="11">
        <f t="shared" si="131"/>
        <v>0</v>
      </c>
    </row>
    <row r="363" spans="1:31" hidden="1" x14ac:dyDescent="0.3">
      <c r="A363" s="1"/>
      <c r="B363" s="1"/>
      <c r="C363" s="1"/>
      <c r="D363" s="1"/>
      <c r="E363" s="1"/>
      <c r="F363" s="1" t="s">
        <v>194</v>
      </c>
      <c r="G363" s="1"/>
      <c r="H363" s="1"/>
      <c r="I363" s="9">
        <v>0</v>
      </c>
      <c r="J363" s="10"/>
      <c r="K363" s="9"/>
      <c r="L363" s="10"/>
      <c r="M363" s="9"/>
      <c r="N363" s="10"/>
      <c r="O363" s="11"/>
      <c r="P363" s="10"/>
      <c r="Q363" s="9">
        <v>0</v>
      </c>
      <c r="R363" s="10"/>
      <c r="S363" s="9">
        <v>0</v>
      </c>
      <c r="T363" s="10"/>
      <c r="U363" s="9">
        <f t="shared" si="126"/>
        <v>0</v>
      </c>
      <c r="V363" s="10"/>
      <c r="W363" s="11">
        <f t="shared" si="127"/>
        <v>0</v>
      </c>
      <c r="X363" s="10"/>
      <c r="Y363" s="9">
        <f t="shared" si="128"/>
        <v>0</v>
      </c>
      <c r="Z363" s="10"/>
      <c r="AA363" s="9">
        <f t="shared" si="129"/>
        <v>0</v>
      </c>
      <c r="AB363" s="10"/>
      <c r="AC363" s="9">
        <f t="shared" si="130"/>
        <v>0</v>
      </c>
      <c r="AD363" s="10"/>
      <c r="AE363" s="11">
        <f t="shared" si="131"/>
        <v>0</v>
      </c>
    </row>
    <row r="364" spans="1:31" hidden="1" x14ac:dyDescent="0.3">
      <c r="A364" s="1"/>
      <c r="B364" s="1"/>
      <c r="C364" s="1"/>
      <c r="D364" s="1"/>
      <c r="E364" s="1"/>
      <c r="F364" s="1" t="s">
        <v>193</v>
      </c>
      <c r="G364" s="1"/>
      <c r="H364" s="1"/>
      <c r="I364" s="9">
        <v>0</v>
      </c>
      <c r="J364" s="10"/>
      <c r="K364" s="9"/>
      <c r="L364" s="10"/>
      <c r="M364" s="9"/>
      <c r="N364" s="10"/>
      <c r="O364" s="11"/>
      <c r="P364" s="10"/>
      <c r="Q364" s="9">
        <v>0</v>
      </c>
      <c r="R364" s="10"/>
      <c r="S364" s="9">
        <v>0</v>
      </c>
      <c r="T364" s="10"/>
      <c r="U364" s="9">
        <f t="shared" si="126"/>
        <v>0</v>
      </c>
      <c r="V364" s="10"/>
      <c r="W364" s="11">
        <f t="shared" si="127"/>
        <v>0</v>
      </c>
      <c r="X364" s="10"/>
      <c r="Y364" s="9">
        <f t="shared" si="128"/>
        <v>0</v>
      </c>
      <c r="Z364" s="10"/>
      <c r="AA364" s="9">
        <f t="shared" si="129"/>
        <v>0</v>
      </c>
      <c r="AB364" s="10"/>
      <c r="AC364" s="9">
        <f t="shared" si="130"/>
        <v>0</v>
      </c>
      <c r="AD364" s="10"/>
      <c r="AE364" s="11">
        <f t="shared" si="131"/>
        <v>0</v>
      </c>
    </row>
    <row r="365" spans="1:31" x14ac:dyDescent="0.3">
      <c r="A365" s="1"/>
      <c r="B365" s="1"/>
      <c r="C365" s="1"/>
      <c r="D365" s="1"/>
      <c r="E365" s="1"/>
      <c r="F365" s="1" t="s">
        <v>192</v>
      </c>
      <c r="G365" s="1"/>
      <c r="H365" s="1"/>
      <c r="I365" s="9">
        <v>0</v>
      </c>
      <c r="J365" s="10"/>
      <c r="K365" s="9">
        <v>100</v>
      </c>
      <c r="L365" s="10"/>
      <c r="M365" s="9">
        <f>ROUND((I365-K365),5)</f>
        <v>-100</v>
      </c>
      <c r="N365" s="10"/>
      <c r="O365" s="11">
        <f>ROUND(IF(K365=0, IF(I365=0, 0, 1), I365/K365),5)</f>
        <v>0</v>
      </c>
      <c r="P365" s="10"/>
      <c r="Q365" s="9">
        <v>0</v>
      </c>
      <c r="R365" s="10"/>
      <c r="S365" s="9">
        <v>50</v>
      </c>
      <c r="T365" s="10"/>
      <c r="U365" s="9">
        <f t="shared" si="126"/>
        <v>-50</v>
      </c>
      <c r="V365" s="10"/>
      <c r="W365" s="11">
        <f t="shared" si="127"/>
        <v>0</v>
      </c>
      <c r="X365" s="10"/>
      <c r="Y365" s="9">
        <f t="shared" si="128"/>
        <v>0</v>
      </c>
      <c r="Z365" s="10"/>
      <c r="AA365" s="9">
        <f t="shared" si="129"/>
        <v>150</v>
      </c>
      <c r="AB365" s="10"/>
      <c r="AC365" s="9">
        <f t="shared" si="130"/>
        <v>-150</v>
      </c>
      <c r="AD365" s="10"/>
      <c r="AE365" s="11">
        <f t="shared" si="131"/>
        <v>0</v>
      </c>
    </row>
    <row r="366" spans="1:31" hidden="1" x14ac:dyDescent="0.3">
      <c r="A366" s="1"/>
      <c r="B366" s="1"/>
      <c r="C366" s="1"/>
      <c r="D366" s="1"/>
      <c r="E366" s="1"/>
      <c r="F366" s="1" t="s">
        <v>191</v>
      </c>
      <c r="G366" s="1"/>
      <c r="H366" s="1"/>
      <c r="I366" s="9">
        <v>0</v>
      </c>
      <c r="J366" s="10"/>
      <c r="K366" s="9"/>
      <c r="L366" s="10"/>
      <c r="M366" s="9"/>
      <c r="N366" s="10"/>
      <c r="O366" s="11"/>
      <c r="P366" s="10"/>
      <c r="Q366" s="9">
        <v>0</v>
      </c>
      <c r="R366" s="10"/>
      <c r="S366" s="9">
        <v>0</v>
      </c>
      <c r="T366" s="10"/>
      <c r="U366" s="9">
        <f t="shared" si="126"/>
        <v>0</v>
      </c>
      <c r="V366" s="10"/>
      <c r="W366" s="11">
        <f t="shared" si="127"/>
        <v>0</v>
      </c>
      <c r="X366" s="10"/>
      <c r="Y366" s="9">
        <f t="shared" si="128"/>
        <v>0</v>
      </c>
      <c r="Z366" s="10"/>
      <c r="AA366" s="9">
        <f t="shared" si="129"/>
        <v>0</v>
      </c>
      <c r="AB366" s="10"/>
      <c r="AC366" s="9">
        <f t="shared" si="130"/>
        <v>0</v>
      </c>
      <c r="AD366" s="10"/>
      <c r="AE366" s="11">
        <f t="shared" si="131"/>
        <v>0</v>
      </c>
    </row>
    <row r="367" spans="1:31" x14ac:dyDescent="0.3">
      <c r="A367" s="1"/>
      <c r="B367" s="1"/>
      <c r="C367" s="1"/>
      <c r="D367" s="1"/>
      <c r="E367" s="1"/>
      <c r="F367" s="1" t="s">
        <v>190</v>
      </c>
      <c r="G367" s="1"/>
      <c r="H367" s="1"/>
      <c r="I367" s="9">
        <v>0</v>
      </c>
      <c r="J367" s="10"/>
      <c r="K367" s="9">
        <v>0</v>
      </c>
      <c r="L367" s="10"/>
      <c r="M367" s="9">
        <f>ROUND((I367-K367),5)</f>
        <v>0</v>
      </c>
      <c r="N367" s="10"/>
      <c r="O367" s="11">
        <f>ROUND(IF(K367=0, IF(I367=0, 0, 1), I367/K367),5)</f>
        <v>0</v>
      </c>
      <c r="P367" s="10"/>
      <c r="Q367" s="9">
        <v>0</v>
      </c>
      <c r="R367" s="10"/>
      <c r="S367" s="9">
        <v>0</v>
      </c>
      <c r="T367" s="10"/>
      <c r="U367" s="9">
        <f t="shared" si="126"/>
        <v>0</v>
      </c>
      <c r="V367" s="10"/>
      <c r="W367" s="11">
        <f t="shared" si="127"/>
        <v>0</v>
      </c>
      <c r="X367" s="10"/>
      <c r="Y367" s="9">
        <f t="shared" si="128"/>
        <v>0</v>
      </c>
      <c r="Z367" s="10"/>
      <c r="AA367" s="9">
        <f t="shared" si="129"/>
        <v>0</v>
      </c>
      <c r="AB367" s="10"/>
      <c r="AC367" s="9">
        <f t="shared" si="130"/>
        <v>0</v>
      </c>
      <c r="AD367" s="10"/>
      <c r="AE367" s="11">
        <f t="shared" si="131"/>
        <v>0</v>
      </c>
    </row>
    <row r="368" spans="1:31" ht="19.5" thickBot="1" x14ac:dyDescent="0.35">
      <c r="A368" s="1"/>
      <c r="B368" s="1"/>
      <c r="C368" s="1"/>
      <c r="D368" s="1"/>
      <c r="E368" s="1"/>
      <c r="F368" s="1" t="s">
        <v>189</v>
      </c>
      <c r="G368" s="1"/>
      <c r="H368" s="1"/>
      <c r="I368" s="12">
        <v>422.78</v>
      </c>
      <c r="J368" s="10"/>
      <c r="K368" s="12">
        <v>416</v>
      </c>
      <c r="L368" s="10"/>
      <c r="M368" s="12">
        <f>ROUND((I368-K368),5)</f>
        <v>6.78</v>
      </c>
      <c r="N368" s="10"/>
      <c r="O368" s="13">
        <f>ROUND(IF(K368=0, IF(I368=0, 0, 1), I368/K368),5)</f>
        <v>1.0163</v>
      </c>
      <c r="P368" s="10"/>
      <c r="Q368" s="12">
        <v>-106.28</v>
      </c>
      <c r="R368" s="10"/>
      <c r="S368" s="12">
        <v>208</v>
      </c>
      <c r="T368" s="10"/>
      <c r="U368" s="12">
        <f t="shared" si="126"/>
        <v>-314.27999999999997</v>
      </c>
      <c r="V368" s="10"/>
      <c r="W368" s="13">
        <f t="shared" si="127"/>
        <v>-0.51095999999999997</v>
      </c>
      <c r="X368" s="10"/>
      <c r="Y368" s="12">
        <f t="shared" si="128"/>
        <v>316.5</v>
      </c>
      <c r="Z368" s="10"/>
      <c r="AA368" s="12">
        <f t="shared" si="129"/>
        <v>624</v>
      </c>
      <c r="AB368" s="10"/>
      <c r="AC368" s="12">
        <f t="shared" si="130"/>
        <v>-307.5</v>
      </c>
      <c r="AD368" s="10"/>
      <c r="AE368" s="13">
        <f t="shared" si="131"/>
        <v>0.50721000000000005</v>
      </c>
    </row>
    <row r="369" spans="1:31" x14ac:dyDescent="0.3">
      <c r="A369" s="1"/>
      <c r="B369" s="1"/>
      <c r="C369" s="1"/>
      <c r="D369" s="1"/>
      <c r="E369" s="1" t="s">
        <v>188</v>
      </c>
      <c r="F369" s="1"/>
      <c r="G369" s="1"/>
      <c r="H369" s="1"/>
      <c r="I369" s="9">
        <f>ROUND(SUM(I352:I368),5)</f>
        <v>1849.18</v>
      </c>
      <c r="J369" s="10"/>
      <c r="K369" s="9">
        <f>ROUND(SUM(K352:K368),5)</f>
        <v>1275</v>
      </c>
      <c r="L369" s="10"/>
      <c r="M369" s="9">
        <f>ROUND((I369-K369),5)</f>
        <v>574.17999999999995</v>
      </c>
      <c r="N369" s="10"/>
      <c r="O369" s="11">
        <f>ROUND(IF(K369=0, IF(I369=0, 0, 1), I369/K369),5)</f>
        <v>1.45034</v>
      </c>
      <c r="P369" s="10"/>
      <c r="Q369" s="9">
        <f>ROUND(SUM(Q352:Q368),5)</f>
        <v>-106.28</v>
      </c>
      <c r="R369" s="10"/>
      <c r="S369" s="9">
        <f>ROUND(SUM(S352:S368),5)</f>
        <v>637.5</v>
      </c>
      <c r="T369" s="10"/>
      <c r="U369" s="9">
        <f t="shared" si="126"/>
        <v>-743.78</v>
      </c>
      <c r="V369" s="10"/>
      <c r="W369" s="11">
        <f t="shared" si="127"/>
        <v>-0.16671</v>
      </c>
      <c r="X369" s="10"/>
      <c r="Y369" s="9">
        <f t="shared" si="128"/>
        <v>1742.9</v>
      </c>
      <c r="Z369" s="10"/>
      <c r="AA369" s="9">
        <f t="shared" si="129"/>
        <v>1912.5</v>
      </c>
      <c r="AB369" s="10"/>
      <c r="AC369" s="9">
        <f t="shared" si="130"/>
        <v>-169.6</v>
      </c>
      <c r="AD369" s="10"/>
      <c r="AE369" s="11">
        <f t="shared" si="131"/>
        <v>0.91132000000000002</v>
      </c>
    </row>
    <row r="370" spans="1:31" hidden="1" x14ac:dyDescent="0.3">
      <c r="A370" s="1"/>
      <c r="B370" s="1"/>
      <c r="C370" s="1"/>
      <c r="D370" s="1"/>
      <c r="E370" s="1" t="s">
        <v>187</v>
      </c>
      <c r="F370" s="1"/>
      <c r="G370" s="1"/>
      <c r="H370" s="1"/>
      <c r="I370" s="9"/>
      <c r="J370" s="10"/>
      <c r="K370" s="9"/>
      <c r="L370" s="10"/>
      <c r="M370" s="9"/>
      <c r="N370" s="10"/>
      <c r="O370" s="11"/>
      <c r="P370" s="10"/>
      <c r="Q370" s="9"/>
      <c r="R370" s="10"/>
      <c r="S370" s="9"/>
      <c r="T370" s="10"/>
      <c r="U370" s="9"/>
      <c r="V370" s="10"/>
      <c r="W370" s="11"/>
      <c r="X370" s="10"/>
      <c r="Y370" s="9"/>
      <c r="Z370" s="10"/>
      <c r="AA370" s="9"/>
      <c r="AB370" s="10"/>
      <c r="AC370" s="9"/>
      <c r="AD370" s="10"/>
      <c r="AE370" s="11"/>
    </row>
    <row r="371" spans="1:31" hidden="1" x14ac:dyDescent="0.3">
      <c r="A371" s="1"/>
      <c r="B371" s="1"/>
      <c r="C371" s="1"/>
      <c r="D371" s="1"/>
      <c r="E371" s="1"/>
      <c r="F371" s="1" t="s">
        <v>186</v>
      </c>
      <c r="G371" s="1"/>
      <c r="H371" s="1"/>
      <c r="I371" s="9">
        <v>0</v>
      </c>
      <c r="J371" s="10"/>
      <c r="K371" s="9"/>
      <c r="L371" s="10"/>
      <c r="M371" s="9"/>
      <c r="N371" s="10"/>
      <c r="O371" s="11"/>
      <c r="P371" s="10"/>
      <c r="Q371" s="9">
        <v>0</v>
      </c>
      <c r="R371" s="10"/>
      <c r="S371" s="9">
        <v>0</v>
      </c>
      <c r="T371" s="10"/>
      <c r="U371" s="9">
        <f t="shared" ref="U371:U378" si="132">ROUND((Q371-S371),5)</f>
        <v>0</v>
      </c>
      <c r="V371" s="10"/>
      <c r="W371" s="11">
        <f t="shared" ref="W371:W378" si="133">ROUND(IF(S371=0, IF(Q371=0, 0, 1), Q371/S371),5)</f>
        <v>0</v>
      </c>
      <c r="X371" s="10"/>
      <c r="Y371" s="9">
        <f t="shared" ref="Y371:Y378" si="134">ROUND(I371+Q371,5)</f>
        <v>0</v>
      </c>
      <c r="Z371" s="10"/>
      <c r="AA371" s="9">
        <f t="shared" ref="AA371:AA378" si="135">ROUND(K371+S371,5)</f>
        <v>0</v>
      </c>
      <c r="AB371" s="10"/>
      <c r="AC371" s="9">
        <f t="shared" ref="AC371:AC378" si="136">ROUND((Y371-AA371),5)</f>
        <v>0</v>
      </c>
      <c r="AD371" s="10"/>
      <c r="AE371" s="11">
        <f t="shared" ref="AE371:AE378" si="137">ROUND(IF(AA371=0, IF(Y371=0, 0, 1), Y371/AA371),5)</f>
        <v>0</v>
      </c>
    </row>
    <row r="372" spans="1:31" hidden="1" x14ac:dyDescent="0.3">
      <c r="A372" s="1"/>
      <c r="B372" s="1"/>
      <c r="C372" s="1"/>
      <c r="D372" s="1"/>
      <c r="E372" s="1"/>
      <c r="F372" s="1" t="s">
        <v>185</v>
      </c>
      <c r="G372" s="1"/>
      <c r="H372" s="1"/>
      <c r="I372" s="9">
        <v>0</v>
      </c>
      <c r="J372" s="10"/>
      <c r="K372" s="9"/>
      <c r="L372" s="10"/>
      <c r="M372" s="9"/>
      <c r="N372" s="10"/>
      <c r="O372" s="11"/>
      <c r="P372" s="10"/>
      <c r="Q372" s="9">
        <v>0</v>
      </c>
      <c r="R372" s="10"/>
      <c r="S372" s="9">
        <v>0</v>
      </c>
      <c r="T372" s="10"/>
      <c r="U372" s="9">
        <f t="shared" si="132"/>
        <v>0</v>
      </c>
      <c r="V372" s="10"/>
      <c r="W372" s="11">
        <f t="shared" si="133"/>
        <v>0</v>
      </c>
      <c r="X372" s="10"/>
      <c r="Y372" s="9">
        <f t="shared" si="134"/>
        <v>0</v>
      </c>
      <c r="Z372" s="10"/>
      <c r="AA372" s="9">
        <f t="shared" si="135"/>
        <v>0</v>
      </c>
      <c r="AB372" s="10"/>
      <c r="AC372" s="9">
        <f t="shared" si="136"/>
        <v>0</v>
      </c>
      <c r="AD372" s="10"/>
      <c r="AE372" s="11">
        <f t="shared" si="137"/>
        <v>0</v>
      </c>
    </row>
    <row r="373" spans="1:31" hidden="1" x14ac:dyDescent="0.3">
      <c r="A373" s="1"/>
      <c r="B373" s="1"/>
      <c r="C373" s="1"/>
      <c r="D373" s="1"/>
      <c r="E373" s="1"/>
      <c r="F373" s="1" t="s">
        <v>184</v>
      </c>
      <c r="G373" s="1"/>
      <c r="H373" s="1"/>
      <c r="I373" s="9">
        <v>0</v>
      </c>
      <c r="J373" s="10"/>
      <c r="K373" s="9"/>
      <c r="L373" s="10"/>
      <c r="M373" s="9"/>
      <c r="N373" s="10"/>
      <c r="O373" s="11"/>
      <c r="P373" s="10"/>
      <c r="Q373" s="9">
        <v>0</v>
      </c>
      <c r="R373" s="10"/>
      <c r="S373" s="9">
        <v>0</v>
      </c>
      <c r="T373" s="10"/>
      <c r="U373" s="9">
        <f t="shared" si="132"/>
        <v>0</v>
      </c>
      <c r="V373" s="10"/>
      <c r="W373" s="11">
        <f t="shared" si="133"/>
        <v>0</v>
      </c>
      <c r="X373" s="10"/>
      <c r="Y373" s="9">
        <f t="shared" si="134"/>
        <v>0</v>
      </c>
      <c r="Z373" s="10"/>
      <c r="AA373" s="9">
        <f t="shared" si="135"/>
        <v>0</v>
      </c>
      <c r="AB373" s="10"/>
      <c r="AC373" s="9">
        <f t="shared" si="136"/>
        <v>0</v>
      </c>
      <c r="AD373" s="10"/>
      <c r="AE373" s="11">
        <f t="shared" si="137"/>
        <v>0</v>
      </c>
    </row>
    <row r="374" spans="1:31" hidden="1" x14ac:dyDescent="0.3">
      <c r="A374" s="1"/>
      <c r="B374" s="1"/>
      <c r="C374" s="1"/>
      <c r="D374" s="1"/>
      <c r="E374" s="1"/>
      <c r="F374" s="1" t="s">
        <v>183</v>
      </c>
      <c r="G374" s="1"/>
      <c r="H374" s="1"/>
      <c r="I374" s="9">
        <v>0</v>
      </c>
      <c r="J374" s="10"/>
      <c r="K374" s="9"/>
      <c r="L374" s="10"/>
      <c r="M374" s="9"/>
      <c r="N374" s="10"/>
      <c r="O374" s="11"/>
      <c r="P374" s="10"/>
      <c r="Q374" s="9">
        <v>0</v>
      </c>
      <c r="R374" s="10"/>
      <c r="S374" s="9">
        <v>0</v>
      </c>
      <c r="T374" s="10"/>
      <c r="U374" s="9">
        <f t="shared" si="132"/>
        <v>0</v>
      </c>
      <c r="V374" s="10"/>
      <c r="W374" s="11">
        <f t="shared" si="133"/>
        <v>0</v>
      </c>
      <c r="X374" s="10"/>
      <c r="Y374" s="9">
        <f t="shared" si="134"/>
        <v>0</v>
      </c>
      <c r="Z374" s="10"/>
      <c r="AA374" s="9">
        <f t="shared" si="135"/>
        <v>0</v>
      </c>
      <c r="AB374" s="10"/>
      <c r="AC374" s="9">
        <f t="shared" si="136"/>
        <v>0</v>
      </c>
      <c r="AD374" s="10"/>
      <c r="AE374" s="11">
        <f t="shared" si="137"/>
        <v>0</v>
      </c>
    </row>
    <row r="375" spans="1:31" hidden="1" x14ac:dyDescent="0.3">
      <c r="A375" s="1"/>
      <c r="B375" s="1"/>
      <c r="C375" s="1"/>
      <c r="D375" s="1"/>
      <c r="E375" s="1"/>
      <c r="F375" s="1" t="s">
        <v>182</v>
      </c>
      <c r="G375" s="1"/>
      <c r="H375" s="1"/>
      <c r="I375" s="9">
        <v>0</v>
      </c>
      <c r="J375" s="10"/>
      <c r="K375" s="9"/>
      <c r="L375" s="10"/>
      <c r="M375" s="9"/>
      <c r="N375" s="10"/>
      <c r="O375" s="11"/>
      <c r="P375" s="10"/>
      <c r="Q375" s="9">
        <v>0</v>
      </c>
      <c r="R375" s="10"/>
      <c r="S375" s="9">
        <v>0</v>
      </c>
      <c r="T375" s="10"/>
      <c r="U375" s="9">
        <f t="shared" si="132"/>
        <v>0</v>
      </c>
      <c r="V375" s="10"/>
      <c r="W375" s="11">
        <f t="shared" si="133"/>
        <v>0</v>
      </c>
      <c r="X375" s="10"/>
      <c r="Y375" s="9">
        <f t="shared" si="134"/>
        <v>0</v>
      </c>
      <c r="Z375" s="10"/>
      <c r="AA375" s="9">
        <f t="shared" si="135"/>
        <v>0</v>
      </c>
      <c r="AB375" s="10"/>
      <c r="AC375" s="9">
        <f t="shared" si="136"/>
        <v>0</v>
      </c>
      <c r="AD375" s="10"/>
      <c r="AE375" s="11">
        <f t="shared" si="137"/>
        <v>0</v>
      </c>
    </row>
    <row r="376" spans="1:31" hidden="1" x14ac:dyDescent="0.3">
      <c r="A376" s="1"/>
      <c r="B376" s="1"/>
      <c r="C376" s="1"/>
      <c r="D376" s="1"/>
      <c r="E376" s="1"/>
      <c r="F376" s="1" t="s">
        <v>181</v>
      </c>
      <c r="G376" s="1"/>
      <c r="H376" s="1"/>
      <c r="I376" s="9">
        <v>0</v>
      </c>
      <c r="J376" s="10"/>
      <c r="K376" s="9"/>
      <c r="L376" s="10"/>
      <c r="M376" s="9"/>
      <c r="N376" s="10"/>
      <c r="O376" s="11"/>
      <c r="P376" s="10"/>
      <c r="Q376" s="9">
        <v>0</v>
      </c>
      <c r="R376" s="10"/>
      <c r="S376" s="9">
        <v>0</v>
      </c>
      <c r="T376" s="10"/>
      <c r="U376" s="9">
        <f t="shared" si="132"/>
        <v>0</v>
      </c>
      <c r="V376" s="10"/>
      <c r="W376" s="11">
        <f t="shared" si="133"/>
        <v>0</v>
      </c>
      <c r="X376" s="10"/>
      <c r="Y376" s="9">
        <f t="shared" si="134"/>
        <v>0</v>
      </c>
      <c r="Z376" s="10"/>
      <c r="AA376" s="9">
        <f t="shared" si="135"/>
        <v>0</v>
      </c>
      <c r="AB376" s="10"/>
      <c r="AC376" s="9">
        <f t="shared" si="136"/>
        <v>0</v>
      </c>
      <c r="AD376" s="10"/>
      <c r="AE376" s="11">
        <f t="shared" si="137"/>
        <v>0</v>
      </c>
    </row>
    <row r="377" spans="1:31" ht="19.5" hidden="1" thickBot="1" x14ac:dyDescent="0.35">
      <c r="A377" s="1"/>
      <c r="B377" s="1"/>
      <c r="C377" s="1"/>
      <c r="D377" s="1"/>
      <c r="E377" s="1"/>
      <c r="F377" s="1" t="s">
        <v>180</v>
      </c>
      <c r="G377" s="1"/>
      <c r="H377" s="1"/>
      <c r="I377" s="12">
        <v>0</v>
      </c>
      <c r="J377" s="10"/>
      <c r="K377" s="9"/>
      <c r="L377" s="10"/>
      <c r="M377" s="9"/>
      <c r="N377" s="10"/>
      <c r="O377" s="11"/>
      <c r="P377" s="10"/>
      <c r="Q377" s="12">
        <v>0</v>
      </c>
      <c r="R377" s="10"/>
      <c r="S377" s="12">
        <v>0</v>
      </c>
      <c r="T377" s="10"/>
      <c r="U377" s="12">
        <f t="shared" si="132"/>
        <v>0</v>
      </c>
      <c r="V377" s="10"/>
      <c r="W377" s="13">
        <f t="shared" si="133"/>
        <v>0</v>
      </c>
      <c r="X377" s="10"/>
      <c r="Y377" s="12">
        <f t="shared" si="134"/>
        <v>0</v>
      </c>
      <c r="Z377" s="10"/>
      <c r="AA377" s="12">
        <f t="shared" si="135"/>
        <v>0</v>
      </c>
      <c r="AB377" s="10"/>
      <c r="AC377" s="12">
        <f t="shared" si="136"/>
        <v>0</v>
      </c>
      <c r="AD377" s="10"/>
      <c r="AE377" s="13">
        <f t="shared" si="137"/>
        <v>0</v>
      </c>
    </row>
    <row r="378" spans="1:31" hidden="1" x14ac:dyDescent="0.3">
      <c r="A378" s="1"/>
      <c r="B378" s="1"/>
      <c r="C378" s="1"/>
      <c r="D378" s="1"/>
      <c r="E378" s="1" t="s">
        <v>179</v>
      </c>
      <c r="F378" s="1"/>
      <c r="G378" s="1"/>
      <c r="H378" s="1"/>
      <c r="I378" s="9">
        <f>ROUND(SUM(I370:I377),5)</f>
        <v>0</v>
      </c>
      <c r="J378" s="10"/>
      <c r="K378" s="9"/>
      <c r="L378" s="10"/>
      <c r="M378" s="9"/>
      <c r="N378" s="10"/>
      <c r="O378" s="11"/>
      <c r="P378" s="10"/>
      <c r="Q378" s="9">
        <f>ROUND(SUM(Q370:Q377),5)</f>
        <v>0</v>
      </c>
      <c r="R378" s="10"/>
      <c r="S378" s="9">
        <f>ROUND(SUM(S370:S377),5)</f>
        <v>0</v>
      </c>
      <c r="T378" s="10"/>
      <c r="U378" s="9">
        <f t="shared" si="132"/>
        <v>0</v>
      </c>
      <c r="V378" s="10"/>
      <c r="W378" s="11">
        <f t="shared" si="133"/>
        <v>0</v>
      </c>
      <c r="X378" s="10"/>
      <c r="Y378" s="9">
        <f t="shared" si="134"/>
        <v>0</v>
      </c>
      <c r="Z378" s="10"/>
      <c r="AA378" s="9">
        <f t="shared" si="135"/>
        <v>0</v>
      </c>
      <c r="AB378" s="10"/>
      <c r="AC378" s="9">
        <f t="shared" si="136"/>
        <v>0</v>
      </c>
      <c r="AD378" s="10"/>
      <c r="AE378" s="11">
        <f t="shared" si="137"/>
        <v>0</v>
      </c>
    </row>
    <row r="379" spans="1:31" x14ac:dyDescent="0.3">
      <c r="A379" s="1"/>
      <c r="B379" s="1"/>
      <c r="C379" s="1"/>
      <c r="D379" s="1"/>
      <c r="E379" s="1" t="s">
        <v>178</v>
      </c>
      <c r="F379" s="1"/>
      <c r="G379" s="1"/>
      <c r="H379" s="1"/>
      <c r="I379" s="9"/>
      <c r="J379" s="10"/>
      <c r="K379" s="9"/>
      <c r="L379" s="10"/>
      <c r="M379" s="9"/>
      <c r="N379" s="10"/>
      <c r="O379" s="11"/>
      <c r="P379" s="10"/>
      <c r="Q379" s="9"/>
      <c r="R379" s="10"/>
      <c r="S379" s="9"/>
      <c r="T379" s="10"/>
      <c r="U379" s="9"/>
      <c r="V379" s="10"/>
      <c r="W379" s="11"/>
      <c r="X379" s="10"/>
      <c r="Y379" s="9"/>
      <c r="Z379" s="10"/>
      <c r="AA379" s="9"/>
      <c r="AB379" s="10"/>
      <c r="AC379" s="9"/>
      <c r="AD379" s="10"/>
      <c r="AE379" s="11"/>
    </row>
    <row r="380" spans="1:31" x14ac:dyDescent="0.3">
      <c r="A380" s="1"/>
      <c r="B380" s="1"/>
      <c r="C380" s="1"/>
      <c r="D380" s="1"/>
      <c r="E380" s="1"/>
      <c r="F380" s="1" t="s">
        <v>177</v>
      </c>
      <c r="G380" s="1"/>
      <c r="H380" s="1"/>
      <c r="I380" s="9">
        <v>0</v>
      </c>
      <c r="J380" s="10"/>
      <c r="K380" s="9">
        <v>208</v>
      </c>
      <c r="L380" s="10"/>
      <c r="M380" s="9">
        <f>ROUND((I380-K380),5)</f>
        <v>-208</v>
      </c>
      <c r="N380" s="10"/>
      <c r="O380" s="11">
        <f>ROUND(IF(K380=0, IF(I380=0, 0, 1), I380/K380),5)</f>
        <v>0</v>
      </c>
      <c r="P380" s="10"/>
      <c r="Q380" s="9">
        <v>0</v>
      </c>
      <c r="R380" s="10"/>
      <c r="S380" s="9">
        <v>104</v>
      </c>
      <c r="T380" s="10"/>
      <c r="U380" s="9">
        <f t="shared" ref="U380:U396" si="138">ROUND((Q380-S380),5)</f>
        <v>-104</v>
      </c>
      <c r="V380" s="10"/>
      <c r="W380" s="11">
        <f t="shared" ref="W380:W396" si="139">ROUND(IF(S380=0, IF(Q380=0, 0, 1), Q380/S380),5)</f>
        <v>0</v>
      </c>
      <c r="X380" s="10"/>
      <c r="Y380" s="9">
        <f t="shared" ref="Y380:Y396" si="140">ROUND(I380+Q380,5)</f>
        <v>0</v>
      </c>
      <c r="Z380" s="10"/>
      <c r="AA380" s="9">
        <f t="shared" ref="AA380:AA396" si="141">ROUND(K380+S380,5)</f>
        <v>312</v>
      </c>
      <c r="AB380" s="10"/>
      <c r="AC380" s="9">
        <f t="shared" ref="AC380:AC396" si="142">ROUND((Y380-AA380),5)</f>
        <v>-312</v>
      </c>
      <c r="AD380" s="10"/>
      <c r="AE380" s="11">
        <f t="shared" ref="AE380:AE396" si="143">ROUND(IF(AA380=0, IF(Y380=0, 0, 1), Y380/AA380),5)</f>
        <v>0</v>
      </c>
    </row>
    <row r="381" spans="1:31" x14ac:dyDescent="0.3">
      <c r="A381" s="1"/>
      <c r="B381" s="1"/>
      <c r="C381" s="1"/>
      <c r="D381" s="1"/>
      <c r="E381" s="1"/>
      <c r="F381" s="1" t="s">
        <v>176</v>
      </c>
      <c r="G381" s="1"/>
      <c r="H381" s="1"/>
      <c r="I381" s="9">
        <v>141.51</v>
      </c>
      <c r="J381" s="10"/>
      <c r="K381" s="9">
        <v>0</v>
      </c>
      <c r="L381" s="10"/>
      <c r="M381" s="9">
        <f>ROUND((I381-K381),5)</f>
        <v>141.51</v>
      </c>
      <c r="N381" s="10"/>
      <c r="O381" s="11">
        <f>ROUND(IF(K381=0, IF(I381=0, 0, 1), I381/K381),5)</f>
        <v>1</v>
      </c>
      <c r="P381" s="10"/>
      <c r="Q381" s="9">
        <v>1059.17</v>
      </c>
      <c r="R381" s="10"/>
      <c r="S381" s="9">
        <v>0</v>
      </c>
      <c r="T381" s="10"/>
      <c r="U381" s="9">
        <f t="shared" si="138"/>
        <v>1059.17</v>
      </c>
      <c r="V381" s="10"/>
      <c r="W381" s="11">
        <f t="shared" si="139"/>
        <v>1</v>
      </c>
      <c r="X381" s="10"/>
      <c r="Y381" s="9">
        <f t="shared" si="140"/>
        <v>1200.68</v>
      </c>
      <c r="Z381" s="10"/>
      <c r="AA381" s="9">
        <f t="shared" si="141"/>
        <v>0</v>
      </c>
      <c r="AB381" s="10"/>
      <c r="AC381" s="9">
        <f t="shared" si="142"/>
        <v>1200.68</v>
      </c>
      <c r="AD381" s="10"/>
      <c r="AE381" s="11">
        <f t="shared" si="143"/>
        <v>1</v>
      </c>
    </row>
    <row r="382" spans="1:31" x14ac:dyDescent="0.3">
      <c r="A382" s="1"/>
      <c r="B382" s="1"/>
      <c r="C382" s="1"/>
      <c r="D382" s="1"/>
      <c r="E382" s="1"/>
      <c r="F382" s="1" t="s">
        <v>175</v>
      </c>
      <c r="G382" s="1"/>
      <c r="H382" s="1"/>
      <c r="I382" s="9">
        <v>6818.23</v>
      </c>
      <c r="J382" s="10"/>
      <c r="K382" s="9">
        <v>0</v>
      </c>
      <c r="L382" s="10"/>
      <c r="M382" s="9">
        <f>ROUND((I382-K382),5)</f>
        <v>6818.23</v>
      </c>
      <c r="N382" s="10"/>
      <c r="O382" s="11">
        <f>ROUND(IF(K382=0, IF(I382=0, 0, 1), I382/K382),5)</f>
        <v>1</v>
      </c>
      <c r="P382" s="10"/>
      <c r="Q382" s="9">
        <v>0</v>
      </c>
      <c r="R382" s="10"/>
      <c r="S382" s="9">
        <v>0</v>
      </c>
      <c r="T382" s="10"/>
      <c r="U382" s="9">
        <f t="shared" si="138"/>
        <v>0</v>
      </c>
      <c r="V382" s="10"/>
      <c r="W382" s="11">
        <f t="shared" si="139"/>
        <v>0</v>
      </c>
      <c r="X382" s="10"/>
      <c r="Y382" s="9">
        <f t="shared" si="140"/>
        <v>6818.23</v>
      </c>
      <c r="Z382" s="10"/>
      <c r="AA382" s="9">
        <f t="shared" si="141"/>
        <v>0</v>
      </c>
      <c r="AB382" s="10"/>
      <c r="AC382" s="9">
        <f t="shared" si="142"/>
        <v>6818.23</v>
      </c>
      <c r="AD382" s="10"/>
      <c r="AE382" s="11">
        <f t="shared" si="143"/>
        <v>1</v>
      </c>
    </row>
    <row r="383" spans="1:31" hidden="1" x14ac:dyDescent="0.3">
      <c r="A383" s="1"/>
      <c r="B383" s="1"/>
      <c r="C383" s="1"/>
      <c r="D383" s="1"/>
      <c r="E383" s="1"/>
      <c r="F383" s="1" t="s">
        <v>174</v>
      </c>
      <c r="G383" s="1"/>
      <c r="H383" s="1"/>
      <c r="I383" s="9">
        <v>0</v>
      </c>
      <c r="J383" s="10"/>
      <c r="K383" s="9"/>
      <c r="L383" s="10"/>
      <c r="M383" s="9"/>
      <c r="N383" s="10"/>
      <c r="O383" s="11"/>
      <c r="P383" s="10"/>
      <c r="Q383" s="9">
        <v>0</v>
      </c>
      <c r="R383" s="10"/>
      <c r="S383" s="9">
        <v>0</v>
      </c>
      <c r="T383" s="10"/>
      <c r="U383" s="9">
        <f t="shared" si="138"/>
        <v>0</v>
      </c>
      <c r="V383" s="10"/>
      <c r="W383" s="11">
        <f t="shared" si="139"/>
        <v>0</v>
      </c>
      <c r="X383" s="10"/>
      <c r="Y383" s="9">
        <f t="shared" si="140"/>
        <v>0</v>
      </c>
      <c r="Z383" s="10"/>
      <c r="AA383" s="9">
        <f t="shared" si="141"/>
        <v>0</v>
      </c>
      <c r="AB383" s="10"/>
      <c r="AC383" s="9">
        <f t="shared" si="142"/>
        <v>0</v>
      </c>
      <c r="AD383" s="10"/>
      <c r="AE383" s="11">
        <f t="shared" si="143"/>
        <v>0</v>
      </c>
    </row>
    <row r="384" spans="1:31" hidden="1" x14ac:dyDescent="0.3">
      <c r="A384" s="1"/>
      <c r="B384" s="1"/>
      <c r="C384" s="1"/>
      <c r="D384" s="1"/>
      <c r="E384" s="1"/>
      <c r="F384" s="1" t="s">
        <v>173</v>
      </c>
      <c r="G384" s="1"/>
      <c r="H384" s="1"/>
      <c r="I384" s="9">
        <v>0</v>
      </c>
      <c r="J384" s="10"/>
      <c r="K384" s="9"/>
      <c r="L384" s="10"/>
      <c r="M384" s="9"/>
      <c r="N384" s="10"/>
      <c r="O384" s="11"/>
      <c r="P384" s="10"/>
      <c r="Q384" s="9">
        <v>0</v>
      </c>
      <c r="R384" s="10"/>
      <c r="S384" s="9">
        <v>0</v>
      </c>
      <c r="T384" s="10"/>
      <c r="U384" s="9">
        <f t="shared" si="138"/>
        <v>0</v>
      </c>
      <c r="V384" s="10"/>
      <c r="W384" s="11">
        <f t="shared" si="139"/>
        <v>0</v>
      </c>
      <c r="X384" s="10"/>
      <c r="Y384" s="9">
        <f t="shared" si="140"/>
        <v>0</v>
      </c>
      <c r="Z384" s="10"/>
      <c r="AA384" s="9">
        <f t="shared" si="141"/>
        <v>0</v>
      </c>
      <c r="AB384" s="10"/>
      <c r="AC384" s="9">
        <f t="shared" si="142"/>
        <v>0</v>
      </c>
      <c r="AD384" s="10"/>
      <c r="AE384" s="11">
        <f t="shared" si="143"/>
        <v>0</v>
      </c>
    </row>
    <row r="385" spans="1:31" hidden="1" x14ac:dyDescent="0.3">
      <c r="A385" s="1"/>
      <c r="B385" s="1"/>
      <c r="C385" s="1"/>
      <c r="D385" s="1"/>
      <c r="E385" s="1"/>
      <c r="F385" s="1" t="s">
        <v>172</v>
      </c>
      <c r="G385" s="1"/>
      <c r="H385" s="1"/>
      <c r="I385" s="9">
        <v>0</v>
      </c>
      <c r="J385" s="10"/>
      <c r="K385" s="9"/>
      <c r="L385" s="10"/>
      <c r="M385" s="9"/>
      <c r="N385" s="10"/>
      <c r="O385" s="11"/>
      <c r="P385" s="10"/>
      <c r="Q385" s="9">
        <v>0</v>
      </c>
      <c r="R385" s="10"/>
      <c r="S385" s="9">
        <v>0</v>
      </c>
      <c r="T385" s="10"/>
      <c r="U385" s="9">
        <f t="shared" si="138"/>
        <v>0</v>
      </c>
      <c r="V385" s="10"/>
      <c r="W385" s="11">
        <f t="shared" si="139"/>
        <v>0</v>
      </c>
      <c r="X385" s="10"/>
      <c r="Y385" s="9">
        <f t="shared" si="140"/>
        <v>0</v>
      </c>
      <c r="Z385" s="10"/>
      <c r="AA385" s="9">
        <f t="shared" si="141"/>
        <v>0</v>
      </c>
      <c r="AB385" s="10"/>
      <c r="AC385" s="9">
        <f t="shared" si="142"/>
        <v>0</v>
      </c>
      <c r="AD385" s="10"/>
      <c r="AE385" s="11">
        <f t="shared" si="143"/>
        <v>0</v>
      </c>
    </row>
    <row r="386" spans="1:31" hidden="1" x14ac:dyDescent="0.3">
      <c r="A386" s="1"/>
      <c r="B386" s="1"/>
      <c r="C386" s="1"/>
      <c r="D386" s="1"/>
      <c r="E386" s="1"/>
      <c r="F386" s="1" t="s">
        <v>171</v>
      </c>
      <c r="G386" s="1"/>
      <c r="H386" s="1"/>
      <c r="I386" s="9">
        <v>0</v>
      </c>
      <c r="J386" s="10"/>
      <c r="K386" s="9"/>
      <c r="L386" s="10"/>
      <c r="M386" s="9"/>
      <c r="N386" s="10"/>
      <c r="O386" s="11"/>
      <c r="P386" s="10"/>
      <c r="Q386" s="9">
        <v>0</v>
      </c>
      <c r="R386" s="10"/>
      <c r="S386" s="9">
        <v>0</v>
      </c>
      <c r="T386" s="10"/>
      <c r="U386" s="9">
        <f t="shared" si="138"/>
        <v>0</v>
      </c>
      <c r="V386" s="10"/>
      <c r="W386" s="11">
        <f t="shared" si="139"/>
        <v>0</v>
      </c>
      <c r="X386" s="10"/>
      <c r="Y386" s="9">
        <f t="shared" si="140"/>
        <v>0</v>
      </c>
      <c r="Z386" s="10"/>
      <c r="AA386" s="9">
        <f t="shared" si="141"/>
        <v>0</v>
      </c>
      <c r="AB386" s="10"/>
      <c r="AC386" s="9">
        <f t="shared" si="142"/>
        <v>0</v>
      </c>
      <c r="AD386" s="10"/>
      <c r="AE386" s="11">
        <f t="shared" si="143"/>
        <v>0</v>
      </c>
    </row>
    <row r="387" spans="1:31" hidden="1" x14ac:dyDescent="0.3">
      <c r="A387" s="1"/>
      <c r="B387" s="1"/>
      <c r="C387" s="1"/>
      <c r="D387" s="1"/>
      <c r="E387" s="1"/>
      <c r="F387" s="1" t="s">
        <v>170</v>
      </c>
      <c r="G387" s="1"/>
      <c r="H387" s="1"/>
      <c r="I387" s="9">
        <v>0</v>
      </c>
      <c r="J387" s="10"/>
      <c r="K387" s="9"/>
      <c r="L387" s="10"/>
      <c r="M387" s="9"/>
      <c r="N387" s="10"/>
      <c r="O387" s="11"/>
      <c r="P387" s="10"/>
      <c r="Q387" s="9">
        <v>0</v>
      </c>
      <c r="R387" s="10"/>
      <c r="S387" s="9">
        <v>0</v>
      </c>
      <c r="T387" s="10"/>
      <c r="U387" s="9">
        <f t="shared" si="138"/>
        <v>0</v>
      </c>
      <c r="V387" s="10"/>
      <c r="W387" s="11">
        <f t="shared" si="139"/>
        <v>0</v>
      </c>
      <c r="X387" s="10"/>
      <c r="Y387" s="9">
        <f t="shared" si="140"/>
        <v>0</v>
      </c>
      <c r="Z387" s="10"/>
      <c r="AA387" s="9">
        <f t="shared" si="141"/>
        <v>0</v>
      </c>
      <c r="AB387" s="10"/>
      <c r="AC387" s="9">
        <f t="shared" si="142"/>
        <v>0</v>
      </c>
      <c r="AD387" s="10"/>
      <c r="AE387" s="11">
        <f t="shared" si="143"/>
        <v>0</v>
      </c>
    </row>
    <row r="388" spans="1:31" hidden="1" x14ac:dyDescent="0.3">
      <c r="A388" s="1"/>
      <c r="B388" s="1"/>
      <c r="C388" s="1"/>
      <c r="D388" s="1"/>
      <c r="E388" s="1"/>
      <c r="F388" s="1" t="s">
        <v>169</v>
      </c>
      <c r="G388" s="1"/>
      <c r="H388" s="1"/>
      <c r="I388" s="9">
        <v>0</v>
      </c>
      <c r="J388" s="10"/>
      <c r="K388" s="9"/>
      <c r="L388" s="10"/>
      <c r="M388" s="9"/>
      <c r="N388" s="10"/>
      <c r="O388" s="11"/>
      <c r="P388" s="10"/>
      <c r="Q388" s="9">
        <v>0</v>
      </c>
      <c r="R388" s="10"/>
      <c r="S388" s="9">
        <v>0</v>
      </c>
      <c r="T388" s="10"/>
      <c r="U388" s="9">
        <f t="shared" si="138"/>
        <v>0</v>
      </c>
      <c r="V388" s="10"/>
      <c r="W388" s="11">
        <f t="shared" si="139"/>
        <v>0</v>
      </c>
      <c r="X388" s="10"/>
      <c r="Y388" s="9">
        <f t="shared" si="140"/>
        <v>0</v>
      </c>
      <c r="Z388" s="10"/>
      <c r="AA388" s="9">
        <f t="shared" si="141"/>
        <v>0</v>
      </c>
      <c r="AB388" s="10"/>
      <c r="AC388" s="9">
        <f t="shared" si="142"/>
        <v>0</v>
      </c>
      <c r="AD388" s="10"/>
      <c r="AE388" s="11">
        <f t="shared" si="143"/>
        <v>0</v>
      </c>
    </row>
    <row r="389" spans="1:31" ht="19.5" thickBot="1" x14ac:dyDescent="0.35">
      <c r="A389" s="1"/>
      <c r="B389" s="1"/>
      <c r="C389" s="1"/>
      <c r="D389" s="1"/>
      <c r="E389" s="1"/>
      <c r="F389" s="1" t="s">
        <v>168</v>
      </c>
      <c r="G389" s="1"/>
      <c r="H389" s="1"/>
      <c r="I389" s="12">
        <v>0</v>
      </c>
      <c r="J389" s="10"/>
      <c r="K389" s="12">
        <v>10416</v>
      </c>
      <c r="L389" s="10"/>
      <c r="M389" s="12">
        <f>ROUND((I389-K389),5)</f>
        <v>-10416</v>
      </c>
      <c r="N389" s="10"/>
      <c r="O389" s="13">
        <f>ROUND(IF(K389=0, IF(I389=0, 0, 1), I389/K389),5)</f>
        <v>0</v>
      </c>
      <c r="P389" s="10"/>
      <c r="Q389" s="12">
        <v>0</v>
      </c>
      <c r="R389" s="10"/>
      <c r="S389" s="12">
        <v>5208</v>
      </c>
      <c r="T389" s="10"/>
      <c r="U389" s="12">
        <f t="shared" si="138"/>
        <v>-5208</v>
      </c>
      <c r="V389" s="10"/>
      <c r="W389" s="13">
        <f t="shared" si="139"/>
        <v>0</v>
      </c>
      <c r="X389" s="10"/>
      <c r="Y389" s="12">
        <f t="shared" si="140"/>
        <v>0</v>
      </c>
      <c r="Z389" s="10"/>
      <c r="AA389" s="12">
        <f t="shared" si="141"/>
        <v>15624</v>
      </c>
      <c r="AB389" s="10"/>
      <c r="AC389" s="12">
        <f t="shared" si="142"/>
        <v>-15624</v>
      </c>
      <c r="AD389" s="10"/>
      <c r="AE389" s="13">
        <f t="shared" si="143"/>
        <v>0</v>
      </c>
    </row>
    <row r="390" spans="1:31" x14ac:dyDescent="0.3">
      <c r="A390" s="1"/>
      <c r="B390" s="1"/>
      <c r="C390" s="1"/>
      <c r="D390" s="1"/>
      <c r="E390" s="1" t="s">
        <v>167</v>
      </c>
      <c r="F390" s="1"/>
      <c r="G390" s="1"/>
      <c r="H390" s="1"/>
      <c r="I390" s="9">
        <f>ROUND(SUM(I379:I389),5)</f>
        <v>6959.74</v>
      </c>
      <c r="J390" s="10"/>
      <c r="K390" s="9">
        <f>ROUND(SUM(K379:K389),5)</f>
        <v>10624</v>
      </c>
      <c r="L390" s="10"/>
      <c r="M390" s="9">
        <f>ROUND((I390-K390),5)</f>
        <v>-3664.26</v>
      </c>
      <c r="N390" s="10"/>
      <c r="O390" s="11">
        <f>ROUND(IF(K390=0, IF(I390=0, 0, 1), I390/K390),5)</f>
        <v>0.65510000000000002</v>
      </c>
      <c r="P390" s="10"/>
      <c r="Q390" s="9">
        <f>ROUND(SUM(Q379:Q389),5)</f>
        <v>1059.17</v>
      </c>
      <c r="R390" s="10"/>
      <c r="S390" s="9">
        <f>ROUND(SUM(S379:S389),5)</f>
        <v>5312</v>
      </c>
      <c r="T390" s="10"/>
      <c r="U390" s="9">
        <f t="shared" si="138"/>
        <v>-4252.83</v>
      </c>
      <c r="V390" s="10"/>
      <c r="W390" s="11">
        <f t="shared" si="139"/>
        <v>0.19939000000000001</v>
      </c>
      <c r="X390" s="10"/>
      <c r="Y390" s="9">
        <f t="shared" si="140"/>
        <v>8018.91</v>
      </c>
      <c r="Z390" s="10"/>
      <c r="AA390" s="9">
        <f t="shared" si="141"/>
        <v>15936</v>
      </c>
      <c r="AB390" s="10"/>
      <c r="AC390" s="9">
        <f t="shared" si="142"/>
        <v>-7917.09</v>
      </c>
      <c r="AD390" s="10"/>
      <c r="AE390" s="11">
        <f t="shared" si="143"/>
        <v>0.50319000000000003</v>
      </c>
    </row>
    <row r="391" spans="1:31" ht="19.5" thickBot="1" x14ac:dyDescent="0.35">
      <c r="A391" s="1"/>
      <c r="B391" s="1"/>
      <c r="C391" s="1"/>
      <c r="D391" s="1"/>
      <c r="E391" s="1" t="s">
        <v>166</v>
      </c>
      <c r="F391" s="1"/>
      <c r="G391" s="1"/>
      <c r="H391" s="1"/>
      <c r="I391" s="9">
        <v>145.80000000000001</v>
      </c>
      <c r="J391" s="10"/>
      <c r="K391" s="9">
        <v>1250</v>
      </c>
      <c r="L391" s="10"/>
      <c r="M391" s="9">
        <f>ROUND((I391-K391),5)</f>
        <v>-1104.2</v>
      </c>
      <c r="N391" s="10"/>
      <c r="O391" s="11">
        <f>ROUND(IF(K391=0, IF(I391=0, 0, 1), I391/K391),5)</f>
        <v>0.11663999999999999</v>
      </c>
      <c r="P391" s="10"/>
      <c r="Q391" s="9">
        <v>0</v>
      </c>
      <c r="R391" s="10"/>
      <c r="S391" s="9">
        <v>625</v>
      </c>
      <c r="T391" s="10"/>
      <c r="U391" s="9">
        <f t="shared" si="138"/>
        <v>-625</v>
      </c>
      <c r="V391" s="10"/>
      <c r="W391" s="11">
        <f t="shared" si="139"/>
        <v>0</v>
      </c>
      <c r="X391" s="10"/>
      <c r="Y391" s="9">
        <f t="shared" si="140"/>
        <v>145.80000000000001</v>
      </c>
      <c r="Z391" s="10"/>
      <c r="AA391" s="9">
        <f t="shared" si="141"/>
        <v>1875</v>
      </c>
      <c r="AB391" s="10"/>
      <c r="AC391" s="9">
        <f t="shared" si="142"/>
        <v>-1729.2</v>
      </c>
      <c r="AD391" s="10"/>
      <c r="AE391" s="11">
        <f t="shared" si="143"/>
        <v>7.7759999999999996E-2</v>
      </c>
    </row>
    <row r="392" spans="1:31" ht="19.5" hidden="1" thickBot="1" x14ac:dyDescent="0.35">
      <c r="A392" s="1"/>
      <c r="B392" s="1"/>
      <c r="C392" s="1"/>
      <c r="D392" s="1"/>
      <c r="E392" s="1" t="s">
        <v>165</v>
      </c>
      <c r="F392" s="1"/>
      <c r="G392" s="1"/>
      <c r="H392" s="1"/>
      <c r="I392" s="9">
        <v>0</v>
      </c>
      <c r="J392" s="10"/>
      <c r="K392" s="9"/>
      <c r="L392" s="10"/>
      <c r="M392" s="9"/>
      <c r="N392" s="10"/>
      <c r="O392" s="11"/>
      <c r="P392" s="10"/>
      <c r="Q392" s="9">
        <v>0</v>
      </c>
      <c r="R392" s="10"/>
      <c r="S392" s="9">
        <v>0</v>
      </c>
      <c r="T392" s="10"/>
      <c r="U392" s="9">
        <f t="shared" si="138"/>
        <v>0</v>
      </c>
      <c r="V392" s="10"/>
      <c r="W392" s="11">
        <f t="shared" si="139"/>
        <v>0</v>
      </c>
      <c r="X392" s="10"/>
      <c r="Y392" s="9">
        <f t="shared" si="140"/>
        <v>0</v>
      </c>
      <c r="Z392" s="10"/>
      <c r="AA392" s="9">
        <f t="shared" si="141"/>
        <v>0</v>
      </c>
      <c r="AB392" s="10"/>
      <c r="AC392" s="9">
        <f t="shared" si="142"/>
        <v>0</v>
      </c>
      <c r="AD392" s="10"/>
      <c r="AE392" s="11">
        <f t="shared" si="143"/>
        <v>0</v>
      </c>
    </row>
    <row r="393" spans="1:31" ht="19.5" hidden="1" thickBot="1" x14ac:dyDescent="0.35">
      <c r="A393" s="1"/>
      <c r="B393" s="1"/>
      <c r="C393" s="1"/>
      <c r="D393" s="1"/>
      <c r="E393" s="1" t="s">
        <v>164</v>
      </c>
      <c r="F393" s="1"/>
      <c r="G393" s="1"/>
      <c r="H393" s="1"/>
      <c r="I393" s="9">
        <v>0</v>
      </c>
      <c r="J393" s="10"/>
      <c r="K393" s="9"/>
      <c r="L393" s="10"/>
      <c r="M393" s="9"/>
      <c r="N393" s="10"/>
      <c r="O393" s="11"/>
      <c r="P393" s="10"/>
      <c r="Q393" s="9">
        <v>0</v>
      </c>
      <c r="R393" s="10"/>
      <c r="S393" s="9">
        <v>0</v>
      </c>
      <c r="T393" s="10"/>
      <c r="U393" s="9">
        <f t="shared" si="138"/>
        <v>0</v>
      </c>
      <c r="V393" s="10"/>
      <c r="W393" s="11">
        <f t="shared" si="139"/>
        <v>0</v>
      </c>
      <c r="X393" s="10"/>
      <c r="Y393" s="9">
        <f t="shared" si="140"/>
        <v>0</v>
      </c>
      <c r="Z393" s="10"/>
      <c r="AA393" s="9">
        <f t="shared" si="141"/>
        <v>0</v>
      </c>
      <c r="AB393" s="10"/>
      <c r="AC393" s="9">
        <f t="shared" si="142"/>
        <v>0</v>
      </c>
      <c r="AD393" s="10"/>
      <c r="AE393" s="11">
        <f t="shared" si="143"/>
        <v>0</v>
      </c>
    </row>
    <row r="394" spans="1:31" ht="19.5" hidden="1" thickBot="1" x14ac:dyDescent="0.35">
      <c r="A394" s="1"/>
      <c r="B394" s="1"/>
      <c r="C394" s="1"/>
      <c r="D394" s="1"/>
      <c r="E394" s="1" t="s">
        <v>163</v>
      </c>
      <c r="F394" s="1"/>
      <c r="G394" s="1"/>
      <c r="H394" s="1"/>
      <c r="I394" s="9">
        <v>0</v>
      </c>
      <c r="J394" s="10"/>
      <c r="K394" s="9"/>
      <c r="L394" s="10"/>
      <c r="M394" s="9"/>
      <c r="N394" s="10"/>
      <c r="O394" s="11"/>
      <c r="P394" s="10"/>
      <c r="Q394" s="9">
        <v>0</v>
      </c>
      <c r="R394" s="10"/>
      <c r="S394" s="9">
        <v>0</v>
      </c>
      <c r="T394" s="10"/>
      <c r="U394" s="9">
        <f t="shared" si="138"/>
        <v>0</v>
      </c>
      <c r="V394" s="10"/>
      <c r="W394" s="11">
        <f t="shared" si="139"/>
        <v>0</v>
      </c>
      <c r="X394" s="10"/>
      <c r="Y394" s="9">
        <f t="shared" si="140"/>
        <v>0</v>
      </c>
      <c r="Z394" s="10"/>
      <c r="AA394" s="9">
        <f t="shared" si="141"/>
        <v>0</v>
      </c>
      <c r="AB394" s="10"/>
      <c r="AC394" s="9">
        <f t="shared" si="142"/>
        <v>0</v>
      </c>
      <c r="AD394" s="10"/>
      <c r="AE394" s="11">
        <f t="shared" si="143"/>
        <v>0</v>
      </c>
    </row>
    <row r="395" spans="1:31" ht="19.5" thickBot="1" x14ac:dyDescent="0.35">
      <c r="A395" s="1"/>
      <c r="B395" s="1"/>
      <c r="C395" s="1"/>
      <c r="D395" s="1" t="s">
        <v>162</v>
      </c>
      <c r="E395" s="1"/>
      <c r="F395" s="1"/>
      <c r="G395" s="1"/>
      <c r="H395" s="1"/>
      <c r="I395" s="16">
        <f>ROUND(SUM(I213:I218)+I234+I265+I296+I310+I314+I335+SUM(I344:I346)+I351+I369+I378+SUM(I390:I394),5)</f>
        <v>225006.26</v>
      </c>
      <c r="J395" s="10"/>
      <c r="K395" s="16">
        <f>ROUND(SUM(K213:K218)+K234+K265+K296+K310+K314+K335+SUM(K344:K346)+K351+K369+K378+SUM(K390:K394),5)</f>
        <v>282464</v>
      </c>
      <c r="L395" s="10"/>
      <c r="M395" s="16">
        <f>ROUND((I395-K395),5)</f>
        <v>-57457.74</v>
      </c>
      <c r="N395" s="10"/>
      <c r="O395" s="17">
        <f>ROUND(IF(K395=0, IF(I395=0, 0, 1), I395/K395),5)</f>
        <v>0.79657999999999995</v>
      </c>
      <c r="P395" s="10"/>
      <c r="Q395" s="16">
        <f>ROUND(SUM(Q213:Q218)+Q234+Q265+Q296+Q310+Q314+Q335+SUM(Q344:Q346)+Q351+Q369+Q378+SUM(Q390:Q394),5)</f>
        <v>93919.6</v>
      </c>
      <c r="R395" s="10"/>
      <c r="S395" s="16">
        <f>ROUND(SUM(S213:S218)+S234+S265+S296+S310+S314+S335+SUM(S344:S346)+S351+S369+S378+SUM(S390:S394),5)</f>
        <v>141232.5</v>
      </c>
      <c r="T395" s="10"/>
      <c r="U395" s="16">
        <f t="shared" si="138"/>
        <v>-47312.9</v>
      </c>
      <c r="V395" s="10"/>
      <c r="W395" s="17">
        <f t="shared" si="139"/>
        <v>0.66500000000000004</v>
      </c>
      <c r="X395" s="10"/>
      <c r="Y395" s="16">
        <f t="shared" si="140"/>
        <v>318925.86</v>
      </c>
      <c r="Z395" s="10"/>
      <c r="AA395" s="16">
        <f t="shared" si="141"/>
        <v>423696.5</v>
      </c>
      <c r="AB395" s="10"/>
      <c r="AC395" s="16">
        <f t="shared" si="142"/>
        <v>-104770.64</v>
      </c>
      <c r="AD395" s="10"/>
      <c r="AE395" s="17">
        <f t="shared" si="143"/>
        <v>0.75271999999999994</v>
      </c>
    </row>
    <row r="396" spans="1:31" ht="19.5" thickBot="1" x14ac:dyDescent="0.35">
      <c r="A396" s="1"/>
      <c r="B396" s="1" t="s">
        <v>161</v>
      </c>
      <c r="C396" s="1"/>
      <c r="D396" s="1"/>
      <c r="E396" s="1"/>
      <c r="F396" s="1"/>
      <c r="G396" s="1"/>
      <c r="H396" s="1"/>
      <c r="I396" s="9">
        <f>ROUND(I3+I212-I395,5)</f>
        <v>-23949.62</v>
      </c>
      <c r="J396" s="10"/>
      <c r="K396" s="9">
        <f>ROUND(K3+K212-K395,5)</f>
        <v>-2568.25</v>
      </c>
      <c r="L396" s="10"/>
      <c r="M396" s="9">
        <f>ROUND((I396-K396),5)</f>
        <v>-21381.37</v>
      </c>
      <c r="N396" s="10"/>
      <c r="O396" s="11">
        <f>ROUND(IF(K396=0, IF(I396=0, 0, 1), I396/K396),5)</f>
        <v>9.3252699999999997</v>
      </c>
      <c r="P396" s="10"/>
      <c r="Q396" s="9">
        <f>ROUND(Q3+Q212-Q395,5)</f>
        <v>-66344.89</v>
      </c>
      <c r="R396" s="10"/>
      <c r="S396" s="9">
        <f>ROUND(S3+S212-S395,5)</f>
        <v>-1284.1199999999999</v>
      </c>
      <c r="T396" s="10"/>
      <c r="U396" s="9">
        <f t="shared" si="138"/>
        <v>-65060.77</v>
      </c>
      <c r="V396" s="10"/>
      <c r="W396" s="11">
        <f t="shared" si="139"/>
        <v>51.665649999999999</v>
      </c>
      <c r="X396" s="10"/>
      <c r="Y396" s="9">
        <f t="shared" si="140"/>
        <v>-90294.51</v>
      </c>
      <c r="Z396" s="10"/>
      <c r="AA396" s="9">
        <f t="shared" si="141"/>
        <v>-3852.37</v>
      </c>
      <c r="AB396" s="10"/>
      <c r="AC396" s="9">
        <f t="shared" si="142"/>
        <v>-86442.14</v>
      </c>
      <c r="AD396" s="10"/>
      <c r="AE396" s="11">
        <f t="shared" si="143"/>
        <v>23.438690000000001</v>
      </c>
    </row>
    <row r="397" spans="1:31" ht="19.5" hidden="1" thickBot="1" x14ac:dyDescent="0.35">
      <c r="A397" s="1"/>
      <c r="B397" s="1" t="s">
        <v>160</v>
      </c>
      <c r="C397" s="1"/>
      <c r="D397" s="1"/>
      <c r="E397" s="1"/>
      <c r="F397" s="1"/>
      <c r="G397" s="1"/>
      <c r="H397" s="1"/>
      <c r="I397" s="9"/>
      <c r="J397" s="10"/>
      <c r="K397" s="9"/>
      <c r="L397" s="10"/>
      <c r="M397" s="9"/>
      <c r="N397" s="10"/>
      <c r="O397" s="11"/>
      <c r="P397" s="10"/>
      <c r="Q397" s="9"/>
      <c r="R397" s="10"/>
      <c r="S397" s="9"/>
      <c r="T397" s="10"/>
      <c r="U397" s="9"/>
      <c r="V397" s="10"/>
      <c r="W397" s="11"/>
      <c r="X397" s="10"/>
      <c r="Y397" s="9"/>
      <c r="Z397" s="10"/>
      <c r="AA397" s="9"/>
      <c r="AB397" s="10"/>
      <c r="AC397" s="9"/>
      <c r="AD397" s="10"/>
      <c r="AE397" s="11"/>
    </row>
    <row r="398" spans="1:31" ht="19.5" hidden="1" thickBot="1" x14ac:dyDescent="0.35">
      <c r="A398" s="1"/>
      <c r="B398" s="1"/>
      <c r="C398" s="1" t="s">
        <v>159</v>
      </c>
      <c r="D398" s="1"/>
      <c r="E398" s="1"/>
      <c r="F398" s="1"/>
      <c r="G398" s="1"/>
      <c r="H398" s="1"/>
      <c r="I398" s="9"/>
      <c r="J398" s="10"/>
      <c r="K398" s="9"/>
      <c r="L398" s="10"/>
      <c r="M398" s="9"/>
      <c r="N398" s="10"/>
      <c r="O398" s="11"/>
      <c r="P398" s="10"/>
      <c r="Q398" s="9"/>
      <c r="R398" s="10"/>
      <c r="S398" s="9"/>
      <c r="T398" s="10"/>
      <c r="U398" s="9"/>
      <c r="V398" s="10"/>
      <c r="W398" s="11"/>
      <c r="X398" s="10"/>
      <c r="Y398" s="9"/>
      <c r="Z398" s="10"/>
      <c r="AA398" s="9"/>
      <c r="AB398" s="10"/>
      <c r="AC398" s="9"/>
      <c r="AD398" s="10"/>
      <c r="AE398" s="11"/>
    </row>
    <row r="399" spans="1:31" ht="19.5" hidden="1" thickBot="1" x14ac:dyDescent="0.35">
      <c r="A399" s="1"/>
      <c r="B399" s="1"/>
      <c r="C399" s="1"/>
      <c r="D399" s="1" t="s">
        <v>158</v>
      </c>
      <c r="E399" s="1"/>
      <c r="F399" s="1"/>
      <c r="G399" s="1"/>
      <c r="H399" s="1"/>
      <c r="I399" s="9"/>
      <c r="J399" s="10"/>
      <c r="K399" s="9"/>
      <c r="L399" s="10"/>
      <c r="M399" s="9"/>
      <c r="N399" s="10"/>
      <c r="O399" s="11"/>
      <c r="P399" s="10"/>
      <c r="Q399" s="9"/>
      <c r="R399" s="10"/>
      <c r="S399" s="9"/>
      <c r="T399" s="10"/>
      <c r="U399" s="9"/>
      <c r="V399" s="10"/>
      <c r="W399" s="11"/>
      <c r="X399" s="10"/>
      <c r="Y399" s="9"/>
      <c r="Z399" s="10"/>
      <c r="AA399" s="9"/>
      <c r="AB399" s="10"/>
      <c r="AC399" s="9"/>
      <c r="AD399" s="10"/>
      <c r="AE399" s="11"/>
    </row>
    <row r="400" spans="1:31" ht="19.5" hidden="1" thickBot="1" x14ac:dyDescent="0.35">
      <c r="A400" s="1"/>
      <c r="B400" s="1"/>
      <c r="C400" s="1"/>
      <c r="D400" s="1"/>
      <c r="E400" s="1" t="s">
        <v>157</v>
      </c>
      <c r="F400" s="1"/>
      <c r="G400" s="1"/>
      <c r="H400" s="1"/>
      <c r="I400" s="9">
        <v>0</v>
      </c>
      <c r="J400" s="10"/>
      <c r="K400" s="9"/>
      <c r="L400" s="10"/>
      <c r="M400" s="9"/>
      <c r="N400" s="10"/>
      <c r="O400" s="11"/>
      <c r="P400" s="10"/>
      <c r="Q400" s="9">
        <v>0</v>
      </c>
      <c r="R400" s="10"/>
      <c r="S400" s="9">
        <v>0</v>
      </c>
      <c r="T400" s="10"/>
      <c r="U400" s="9">
        <f>ROUND((Q400-S400),5)</f>
        <v>0</v>
      </c>
      <c r="V400" s="10"/>
      <c r="W400" s="11">
        <f>ROUND(IF(S400=0, IF(Q400=0, 0, 1), Q400/S400),5)</f>
        <v>0</v>
      </c>
      <c r="X400" s="10"/>
      <c r="Y400" s="9">
        <f>ROUND(I400+Q400,5)</f>
        <v>0</v>
      </c>
      <c r="Z400" s="10"/>
      <c r="AA400" s="9">
        <f>ROUND(K400+S400,5)</f>
        <v>0</v>
      </c>
      <c r="AB400" s="10"/>
      <c r="AC400" s="9">
        <f>ROUND((Y400-AA400),5)</f>
        <v>0</v>
      </c>
      <c r="AD400" s="10"/>
      <c r="AE400" s="11">
        <f>ROUND(IF(AA400=0, IF(Y400=0, 0, 1), Y400/AA400),5)</f>
        <v>0</v>
      </c>
    </row>
    <row r="401" spans="1:31" ht="19.5" hidden="1" thickBot="1" x14ac:dyDescent="0.35">
      <c r="A401" s="1"/>
      <c r="B401" s="1"/>
      <c r="C401" s="1"/>
      <c r="D401" s="1"/>
      <c r="E401" s="1" t="s">
        <v>156</v>
      </c>
      <c r="F401" s="1"/>
      <c r="G401" s="1"/>
      <c r="H401" s="1"/>
      <c r="I401" s="9">
        <v>0</v>
      </c>
      <c r="J401" s="10"/>
      <c r="K401" s="9"/>
      <c r="L401" s="10"/>
      <c r="M401" s="9"/>
      <c r="N401" s="10"/>
      <c r="O401" s="11"/>
      <c r="P401" s="10"/>
      <c r="Q401" s="9">
        <v>0</v>
      </c>
      <c r="R401" s="10"/>
      <c r="S401" s="9">
        <v>0</v>
      </c>
      <c r="T401" s="10"/>
      <c r="U401" s="9">
        <f>ROUND((Q401-S401),5)</f>
        <v>0</v>
      </c>
      <c r="V401" s="10"/>
      <c r="W401" s="11">
        <f>ROUND(IF(S401=0, IF(Q401=0, 0, 1), Q401/S401),5)</f>
        <v>0</v>
      </c>
      <c r="X401" s="10"/>
      <c r="Y401" s="9">
        <f>ROUND(I401+Q401,5)</f>
        <v>0</v>
      </c>
      <c r="Z401" s="10"/>
      <c r="AA401" s="9">
        <f>ROUND(K401+S401,5)</f>
        <v>0</v>
      </c>
      <c r="AB401" s="10"/>
      <c r="AC401" s="9">
        <f>ROUND((Y401-AA401),5)</f>
        <v>0</v>
      </c>
      <c r="AD401" s="10"/>
      <c r="AE401" s="11">
        <f>ROUND(IF(AA401=0, IF(Y401=0, 0, 1), Y401/AA401),5)</f>
        <v>0</v>
      </c>
    </row>
    <row r="402" spans="1:31" ht="19.5" hidden="1" thickBot="1" x14ac:dyDescent="0.35">
      <c r="A402" s="1"/>
      <c r="B402" s="1"/>
      <c r="C402" s="1"/>
      <c r="D402" s="1"/>
      <c r="E402" s="1" t="s">
        <v>155</v>
      </c>
      <c r="F402" s="1"/>
      <c r="G402" s="1"/>
      <c r="H402" s="1"/>
      <c r="I402" s="9">
        <v>0</v>
      </c>
      <c r="J402" s="10"/>
      <c r="K402" s="9"/>
      <c r="L402" s="10"/>
      <c r="M402" s="9"/>
      <c r="N402" s="10"/>
      <c r="O402" s="11"/>
      <c r="P402" s="10"/>
      <c r="Q402" s="9">
        <v>0</v>
      </c>
      <c r="R402" s="10"/>
      <c r="S402" s="9">
        <v>0</v>
      </c>
      <c r="T402" s="10"/>
      <c r="U402" s="9">
        <f>ROUND((Q402-S402),5)</f>
        <v>0</v>
      </c>
      <c r="V402" s="10"/>
      <c r="W402" s="11">
        <f>ROUND(IF(S402=0, IF(Q402=0, 0, 1), Q402/S402),5)</f>
        <v>0</v>
      </c>
      <c r="X402" s="10"/>
      <c r="Y402" s="9">
        <f>ROUND(I402+Q402,5)</f>
        <v>0</v>
      </c>
      <c r="Z402" s="10"/>
      <c r="AA402" s="9">
        <f>ROUND(K402+S402,5)</f>
        <v>0</v>
      </c>
      <c r="AB402" s="10"/>
      <c r="AC402" s="9">
        <f>ROUND((Y402-AA402),5)</f>
        <v>0</v>
      </c>
      <c r="AD402" s="10"/>
      <c r="AE402" s="11">
        <f>ROUND(IF(AA402=0, IF(Y402=0, 0, 1), Y402/AA402),5)</f>
        <v>0</v>
      </c>
    </row>
    <row r="403" spans="1:31" ht="19.5" hidden="1" thickBot="1" x14ac:dyDescent="0.35">
      <c r="A403" s="1"/>
      <c r="B403" s="1"/>
      <c r="C403" s="1"/>
      <c r="D403" s="1" t="s">
        <v>154</v>
      </c>
      <c r="E403" s="1"/>
      <c r="F403" s="1"/>
      <c r="G403" s="1"/>
      <c r="H403" s="1"/>
      <c r="I403" s="16">
        <f>ROUND(SUM(I399:I402),5)</f>
        <v>0</v>
      </c>
      <c r="J403" s="10"/>
      <c r="K403" s="9"/>
      <c r="L403" s="10"/>
      <c r="M403" s="9"/>
      <c r="N403" s="10"/>
      <c r="O403" s="11"/>
      <c r="P403" s="10"/>
      <c r="Q403" s="16">
        <f>ROUND(SUM(Q399:Q402),5)</f>
        <v>0</v>
      </c>
      <c r="R403" s="10"/>
      <c r="S403" s="16">
        <f>ROUND(SUM(S399:S402),5)</f>
        <v>0</v>
      </c>
      <c r="T403" s="10"/>
      <c r="U403" s="16">
        <f>ROUND((Q403-S403),5)</f>
        <v>0</v>
      </c>
      <c r="V403" s="10"/>
      <c r="W403" s="17">
        <f>ROUND(IF(S403=0, IF(Q403=0, 0, 1), Q403/S403),5)</f>
        <v>0</v>
      </c>
      <c r="X403" s="10"/>
      <c r="Y403" s="16">
        <f>ROUND(I403+Q403,5)</f>
        <v>0</v>
      </c>
      <c r="Z403" s="10"/>
      <c r="AA403" s="16">
        <f>ROUND(K403+S403,5)</f>
        <v>0</v>
      </c>
      <c r="AB403" s="10"/>
      <c r="AC403" s="16">
        <f>ROUND((Y403-AA403),5)</f>
        <v>0</v>
      </c>
      <c r="AD403" s="10"/>
      <c r="AE403" s="17">
        <f>ROUND(IF(AA403=0, IF(Y403=0, 0, 1), Y403/AA403),5)</f>
        <v>0</v>
      </c>
    </row>
    <row r="404" spans="1:31" ht="19.5" hidden="1" thickBot="1" x14ac:dyDescent="0.35">
      <c r="A404" s="1"/>
      <c r="B404" s="1"/>
      <c r="C404" s="1" t="s">
        <v>153</v>
      </c>
      <c r="D404" s="1"/>
      <c r="E404" s="1"/>
      <c r="F404" s="1"/>
      <c r="G404" s="1"/>
      <c r="H404" s="1"/>
      <c r="I404" s="9">
        <f>ROUND(I398+I403,5)</f>
        <v>0</v>
      </c>
      <c r="J404" s="10"/>
      <c r="K404" s="9"/>
      <c r="L404" s="10"/>
      <c r="M404" s="9"/>
      <c r="N404" s="10"/>
      <c r="O404" s="11"/>
      <c r="P404" s="10"/>
      <c r="Q404" s="9">
        <f>ROUND(Q398+Q403,5)</f>
        <v>0</v>
      </c>
      <c r="R404" s="10"/>
      <c r="S404" s="9">
        <f>ROUND(S398+S403,5)</f>
        <v>0</v>
      </c>
      <c r="T404" s="10"/>
      <c r="U404" s="9">
        <f>ROUND((Q404-S404),5)</f>
        <v>0</v>
      </c>
      <c r="V404" s="10"/>
      <c r="W404" s="11">
        <f>ROUND(IF(S404=0, IF(Q404=0, 0, 1), Q404/S404),5)</f>
        <v>0</v>
      </c>
      <c r="X404" s="10"/>
      <c r="Y404" s="9">
        <f>ROUND(I404+Q404,5)</f>
        <v>0</v>
      </c>
      <c r="Z404" s="10"/>
      <c r="AA404" s="9">
        <f>ROUND(K404+S404,5)</f>
        <v>0</v>
      </c>
      <c r="AB404" s="10"/>
      <c r="AC404" s="9">
        <f>ROUND((Y404-AA404),5)</f>
        <v>0</v>
      </c>
      <c r="AD404" s="10"/>
      <c r="AE404" s="11">
        <f>ROUND(IF(AA404=0, IF(Y404=0, 0, 1), Y404/AA404),5)</f>
        <v>0</v>
      </c>
    </row>
    <row r="405" spans="1:31" ht="19.5" hidden="1" thickBot="1" x14ac:dyDescent="0.35">
      <c r="A405" s="1"/>
      <c r="B405" s="1"/>
      <c r="C405" s="1" t="s">
        <v>152</v>
      </c>
      <c r="D405" s="1"/>
      <c r="E405" s="1"/>
      <c r="F405" s="1"/>
      <c r="G405" s="1"/>
      <c r="H405" s="1"/>
      <c r="I405" s="9"/>
      <c r="J405" s="10"/>
      <c r="K405" s="9"/>
      <c r="L405" s="10"/>
      <c r="M405" s="9"/>
      <c r="N405" s="10"/>
      <c r="O405" s="11"/>
      <c r="P405" s="10"/>
      <c r="Q405" s="9"/>
      <c r="R405" s="10"/>
      <c r="S405" s="9"/>
      <c r="T405" s="10"/>
      <c r="U405" s="9"/>
      <c r="V405" s="10"/>
      <c r="W405" s="11"/>
      <c r="X405" s="10"/>
      <c r="Y405" s="9"/>
      <c r="Z405" s="10"/>
      <c r="AA405" s="9"/>
      <c r="AB405" s="10"/>
      <c r="AC405" s="9"/>
      <c r="AD405" s="10"/>
      <c r="AE405" s="11"/>
    </row>
    <row r="406" spans="1:31" ht="19.5" hidden="1" thickBot="1" x14ac:dyDescent="0.35">
      <c r="A406" s="1"/>
      <c r="B406" s="1"/>
      <c r="C406" s="1"/>
      <c r="D406" s="1" t="s">
        <v>151</v>
      </c>
      <c r="E406" s="1"/>
      <c r="F406" s="1"/>
      <c r="G406" s="1"/>
      <c r="H406" s="1"/>
      <c r="I406" s="9"/>
      <c r="J406" s="10"/>
      <c r="K406" s="9"/>
      <c r="L406" s="10"/>
      <c r="M406" s="9"/>
      <c r="N406" s="10"/>
      <c r="O406" s="11"/>
      <c r="P406" s="10"/>
      <c r="Q406" s="9"/>
      <c r="R406" s="10"/>
      <c r="S406" s="9"/>
      <c r="T406" s="10"/>
      <c r="U406" s="9"/>
      <c r="V406" s="10"/>
      <c r="W406" s="11"/>
      <c r="X406" s="10"/>
      <c r="Y406" s="9"/>
      <c r="Z406" s="10"/>
      <c r="AA406" s="9"/>
      <c r="AB406" s="10"/>
      <c r="AC406" s="9"/>
      <c r="AD406" s="10"/>
      <c r="AE406" s="11"/>
    </row>
    <row r="407" spans="1:31" ht="19.5" hidden="1" thickBot="1" x14ac:dyDescent="0.35">
      <c r="A407" s="1"/>
      <c r="B407" s="1"/>
      <c r="C407" s="1"/>
      <c r="D407" s="1"/>
      <c r="E407" s="1" t="s">
        <v>150</v>
      </c>
      <c r="F407" s="1"/>
      <c r="G407" s="1"/>
      <c r="H407" s="1"/>
      <c r="I407" s="9">
        <v>0</v>
      </c>
      <c r="J407" s="10"/>
      <c r="K407" s="9"/>
      <c r="L407" s="10"/>
      <c r="M407" s="9"/>
      <c r="N407" s="10"/>
      <c r="O407" s="11"/>
      <c r="P407" s="10"/>
      <c r="Q407" s="9">
        <v>0</v>
      </c>
      <c r="R407" s="10"/>
      <c r="S407" s="9">
        <v>0</v>
      </c>
      <c r="T407" s="10"/>
      <c r="U407" s="9">
        <f t="shared" ref="U407:U418" si="144">ROUND((Q407-S407),5)</f>
        <v>0</v>
      </c>
      <c r="V407" s="10"/>
      <c r="W407" s="11">
        <f t="shared" ref="W407:W418" si="145">ROUND(IF(S407=0, IF(Q407=0, 0, 1), Q407/S407),5)</f>
        <v>0</v>
      </c>
      <c r="X407" s="10"/>
      <c r="Y407" s="9">
        <f t="shared" ref="Y407:Y418" si="146">ROUND(I407+Q407,5)</f>
        <v>0</v>
      </c>
      <c r="Z407" s="10"/>
      <c r="AA407" s="9">
        <f t="shared" ref="AA407:AA418" si="147">ROUND(K407+S407,5)</f>
        <v>0</v>
      </c>
      <c r="AB407" s="10"/>
      <c r="AC407" s="9">
        <f t="shared" ref="AC407:AC418" si="148">ROUND((Y407-AA407),5)</f>
        <v>0</v>
      </c>
      <c r="AD407" s="10"/>
      <c r="AE407" s="11">
        <f t="shared" ref="AE407:AE418" si="149">ROUND(IF(AA407=0, IF(Y407=0, 0, 1), Y407/AA407),5)</f>
        <v>0</v>
      </c>
    </row>
    <row r="408" spans="1:31" ht="19.5" hidden="1" thickBot="1" x14ac:dyDescent="0.35">
      <c r="A408" s="1"/>
      <c r="B408" s="1"/>
      <c r="C408" s="1"/>
      <c r="D408" s="1"/>
      <c r="E408" s="1" t="s">
        <v>149</v>
      </c>
      <c r="F408" s="1"/>
      <c r="G408" s="1"/>
      <c r="H408" s="1"/>
      <c r="I408" s="9">
        <v>0</v>
      </c>
      <c r="J408" s="10"/>
      <c r="K408" s="9"/>
      <c r="L408" s="10"/>
      <c r="M408" s="9"/>
      <c r="N408" s="10"/>
      <c r="O408" s="11"/>
      <c r="P408" s="10"/>
      <c r="Q408" s="9">
        <v>0</v>
      </c>
      <c r="R408" s="10"/>
      <c r="S408" s="9">
        <v>0</v>
      </c>
      <c r="T408" s="10"/>
      <c r="U408" s="9">
        <f t="shared" si="144"/>
        <v>0</v>
      </c>
      <c r="V408" s="10"/>
      <c r="W408" s="11">
        <f t="shared" si="145"/>
        <v>0</v>
      </c>
      <c r="X408" s="10"/>
      <c r="Y408" s="9">
        <f t="shared" si="146"/>
        <v>0</v>
      </c>
      <c r="Z408" s="10"/>
      <c r="AA408" s="9">
        <f t="shared" si="147"/>
        <v>0</v>
      </c>
      <c r="AB408" s="10"/>
      <c r="AC408" s="9">
        <f t="shared" si="148"/>
        <v>0</v>
      </c>
      <c r="AD408" s="10"/>
      <c r="AE408" s="11">
        <f t="shared" si="149"/>
        <v>0</v>
      </c>
    </row>
    <row r="409" spans="1:31" ht="19.5" hidden="1" thickBot="1" x14ac:dyDescent="0.35">
      <c r="A409" s="1"/>
      <c r="B409" s="1"/>
      <c r="C409" s="1"/>
      <c r="D409" s="1"/>
      <c r="E409" s="1" t="s">
        <v>148</v>
      </c>
      <c r="F409" s="1"/>
      <c r="G409" s="1"/>
      <c r="H409" s="1"/>
      <c r="I409" s="9">
        <v>0</v>
      </c>
      <c r="J409" s="10"/>
      <c r="K409" s="9"/>
      <c r="L409" s="10"/>
      <c r="M409" s="9"/>
      <c r="N409" s="10"/>
      <c r="O409" s="11"/>
      <c r="P409" s="10"/>
      <c r="Q409" s="9">
        <v>0</v>
      </c>
      <c r="R409" s="10"/>
      <c r="S409" s="9">
        <v>0</v>
      </c>
      <c r="T409" s="10"/>
      <c r="U409" s="9">
        <f t="shared" si="144"/>
        <v>0</v>
      </c>
      <c r="V409" s="10"/>
      <c r="W409" s="11">
        <f t="shared" si="145"/>
        <v>0</v>
      </c>
      <c r="X409" s="10"/>
      <c r="Y409" s="9">
        <f t="shared" si="146"/>
        <v>0</v>
      </c>
      <c r="Z409" s="10"/>
      <c r="AA409" s="9">
        <f t="shared" si="147"/>
        <v>0</v>
      </c>
      <c r="AB409" s="10"/>
      <c r="AC409" s="9">
        <f t="shared" si="148"/>
        <v>0</v>
      </c>
      <c r="AD409" s="10"/>
      <c r="AE409" s="11">
        <f t="shared" si="149"/>
        <v>0</v>
      </c>
    </row>
    <row r="410" spans="1:31" ht="19.5" hidden="1" thickBot="1" x14ac:dyDescent="0.35">
      <c r="A410" s="1"/>
      <c r="B410" s="1"/>
      <c r="C410" s="1"/>
      <c r="D410" s="1"/>
      <c r="E410" s="1" t="s">
        <v>147</v>
      </c>
      <c r="F410" s="1"/>
      <c r="G410" s="1"/>
      <c r="H410" s="1"/>
      <c r="I410" s="9">
        <v>0</v>
      </c>
      <c r="J410" s="10"/>
      <c r="K410" s="9"/>
      <c r="L410" s="10"/>
      <c r="M410" s="9"/>
      <c r="N410" s="10"/>
      <c r="O410" s="11"/>
      <c r="P410" s="10"/>
      <c r="Q410" s="9">
        <v>0</v>
      </c>
      <c r="R410" s="10"/>
      <c r="S410" s="9">
        <v>0</v>
      </c>
      <c r="T410" s="10"/>
      <c r="U410" s="9">
        <f t="shared" si="144"/>
        <v>0</v>
      </c>
      <c r="V410" s="10"/>
      <c r="W410" s="11">
        <f t="shared" si="145"/>
        <v>0</v>
      </c>
      <c r="X410" s="10"/>
      <c r="Y410" s="9">
        <f t="shared" si="146"/>
        <v>0</v>
      </c>
      <c r="Z410" s="10"/>
      <c r="AA410" s="9">
        <f t="shared" si="147"/>
        <v>0</v>
      </c>
      <c r="AB410" s="10"/>
      <c r="AC410" s="9">
        <f t="shared" si="148"/>
        <v>0</v>
      </c>
      <c r="AD410" s="10"/>
      <c r="AE410" s="11">
        <f t="shared" si="149"/>
        <v>0</v>
      </c>
    </row>
    <row r="411" spans="1:31" ht="19.5" hidden="1" thickBot="1" x14ac:dyDescent="0.35">
      <c r="A411" s="1"/>
      <c r="B411" s="1"/>
      <c r="C411" s="1"/>
      <c r="D411" s="1"/>
      <c r="E411" s="1" t="s">
        <v>146</v>
      </c>
      <c r="F411" s="1"/>
      <c r="G411" s="1"/>
      <c r="H411" s="1"/>
      <c r="I411" s="12">
        <v>0</v>
      </c>
      <c r="J411" s="10"/>
      <c r="K411" s="12">
        <v>0</v>
      </c>
      <c r="L411" s="10"/>
      <c r="M411" s="12">
        <f>ROUND((I411-K411),5)</f>
        <v>0</v>
      </c>
      <c r="N411" s="10"/>
      <c r="O411" s="13">
        <f>ROUND(IF(K411=0, IF(I411=0, 0, 1), I411/K411),5)</f>
        <v>0</v>
      </c>
      <c r="P411" s="10"/>
      <c r="Q411" s="12">
        <v>0</v>
      </c>
      <c r="R411" s="10"/>
      <c r="S411" s="12">
        <v>0</v>
      </c>
      <c r="T411" s="10"/>
      <c r="U411" s="12">
        <f t="shared" si="144"/>
        <v>0</v>
      </c>
      <c r="V411" s="10"/>
      <c r="W411" s="13">
        <f t="shared" si="145"/>
        <v>0</v>
      </c>
      <c r="X411" s="10"/>
      <c r="Y411" s="12">
        <f t="shared" si="146"/>
        <v>0</v>
      </c>
      <c r="Z411" s="10"/>
      <c r="AA411" s="12">
        <f t="shared" si="147"/>
        <v>0</v>
      </c>
      <c r="AB411" s="10"/>
      <c r="AC411" s="12">
        <f t="shared" si="148"/>
        <v>0</v>
      </c>
      <c r="AD411" s="10"/>
      <c r="AE411" s="13">
        <f t="shared" si="149"/>
        <v>0</v>
      </c>
    </row>
    <row r="412" spans="1:31" ht="19.5" hidden="1" thickBot="1" x14ac:dyDescent="0.35">
      <c r="A412" s="1"/>
      <c r="B412" s="1"/>
      <c r="C412" s="1"/>
      <c r="D412" s="1" t="s">
        <v>145</v>
      </c>
      <c r="E412" s="1"/>
      <c r="F412" s="1"/>
      <c r="G412" s="1"/>
      <c r="H412" s="1"/>
      <c r="I412" s="9">
        <f>ROUND(SUM(I406:I411),5)</f>
        <v>0</v>
      </c>
      <c r="J412" s="10"/>
      <c r="K412" s="9">
        <f>ROUND(SUM(K406:K411),5)</f>
        <v>0</v>
      </c>
      <c r="L412" s="10"/>
      <c r="M412" s="9">
        <f>ROUND((I412-K412),5)</f>
        <v>0</v>
      </c>
      <c r="N412" s="10"/>
      <c r="O412" s="11">
        <f>ROUND(IF(K412=0, IF(I412=0, 0, 1), I412/K412),5)</f>
        <v>0</v>
      </c>
      <c r="P412" s="10"/>
      <c r="Q412" s="9">
        <f>ROUND(SUM(Q406:Q411),5)</f>
        <v>0</v>
      </c>
      <c r="R412" s="10"/>
      <c r="S412" s="9">
        <f>ROUND(SUM(S406:S411),5)</f>
        <v>0</v>
      </c>
      <c r="T412" s="10"/>
      <c r="U412" s="9">
        <f t="shared" si="144"/>
        <v>0</v>
      </c>
      <c r="V412" s="10"/>
      <c r="W412" s="11">
        <f t="shared" si="145"/>
        <v>0</v>
      </c>
      <c r="X412" s="10"/>
      <c r="Y412" s="9">
        <f t="shared" si="146"/>
        <v>0</v>
      </c>
      <c r="Z412" s="10"/>
      <c r="AA412" s="9">
        <f t="shared" si="147"/>
        <v>0</v>
      </c>
      <c r="AB412" s="10"/>
      <c r="AC412" s="9">
        <f t="shared" si="148"/>
        <v>0</v>
      </c>
      <c r="AD412" s="10"/>
      <c r="AE412" s="11">
        <f t="shared" si="149"/>
        <v>0</v>
      </c>
    </row>
    <row r="413" spans="1:31" ht="19.5" hidden="1" thickBot="1" x14ac:dyDescent="0.35">
      <c r="A413" s="1"/>
      <c r="B413" s="1"/>
      <c r="C413" s="1"/>
      <c r="D413" s="1" t="s">
        <v>144</v>
      </c>
      <c r="E413" s="1"/>
      <c r="F413" s="1"/>
      <c r="G413" s="1"/>
      <c r="H413" s="1"/>
      <c r="I413" s="9">
        <v>0</v>
      </c>
      <c r="J413" s="10"/>
      <c r="K413" s="9"/>
      <c r="L413" s="10"/>
      <c r="M413" s="9"/>
      <c r="N413" s="10"/>
      <c r="O413" s="11"/>
      <c r="P413" s="10"/>
      <c r="Q413" s="9">
        <v>0</v>
      </c>
      <c r="R413" s="10"/>
      <c r="S413" s="9">
        <v>0</v>
      </c>
      <c r="T413" s="10"/>
      <c r="U413" s="9">
        <f t="shared" si="144"/>
        <v>0</v>
      </c>
      <c r="V413" s="10"/>
      <c r="W413" s="11">
        <f t="shared" si="145"/>
        <v>0</v>
      </c>
      <c r="X413" s="10"/>
      <c r="Y413" s="9">
        <f t="shared" si="146"/>
        <v>0</v>
      </c>
      <c r="Z413" s="10"/>
      <c r="AA413" s="9">
        <f t="shared" si="147"/>
        <v>0</v>
      </c>
      <c r="AB413" s="10"/>
      <c r="AC413" s="9">
        <f t="shared" si="148"/>
        <v>0</v>
      </c>
      <c r="AD413" s="10"/>
      <c r="AE413" s="11">
        <f t="shared" si="149"/>
        <v>0</v>
      </c>
    </row>
    <row r="414" spans="1:31" ht="19.5" hidden="1" thickBot="1" x14ac:dyDescent="0.35">
      <c r="A414" s="1"/>
      <c r="B414" s="1"/>
      <c r="C414" s="1"/>
      <c r="D414" s="1" t="s">
        <v>143</v>
      </c>
      <c r="E414" s="1"/>
      <c r="F414" s="1"/>
      <c r="G414" s="1"/>
      <c r="H414" s="1"/>
      <c r="I414" s="9">
        <v>0</v>
      </c>
      <c r="J414" s="10"/>
      <c r="K414" s="9"/>
      <c r="L414" s="10"/>
      <c r="M414" s="9"/>
      <c r="N414" s="10"/>
      <c r="O414" s="11"/>
      <c r="P414" s="10"/>
      <c r="Q414" s="9">
        <v>0</v>
      </c>
      <c r="R414" s="10"/>
      <c r="S414" s="9">
        <v>0</v>
      </c>
      <c r="T414" s="10"/>
      <c r="U414" s="9">
        <f t="shared" si="144"/>
        <v>0</v>
      </c>
      <c r="V414" s="10"/>
      <c r="W414" s="11">
        <f t="shared" si="145"/>
        <v>0</v>
      </c>
      <c r="X414" s="10"/>
      <c r="Y414" s="9">
        <f t="shared" si="146"/>
        <v>0</v>
      </c>
      <c r="Z414" s="10"/>
      <c r="AA414" s="9">
        <f t="shared" si="147"/>
        <v>0</v>
      </c>
      <c r="AB414" s="10"/>
      <c r="AC414" s="9">
        <f t="shared" si="148"/>
        <v>0</v>
      </c>
      <c r="AD414" s="10"/>
      <c r="AE414" s="11">
        <f t="shared" si="149"/>
        <v>0</v>
      </c>
    </row>
    <row r="415" spans="1:31" ht="19.5" hidden="1" thickBot="1" x14ac:dyDescent="0.35">
      <c r="A415" s="1"/>
      <c r="B415" s="1"/>
      <c r="C415" s="1"/>
      <c r="D415" s="1" t="s">
        <v>142</v>
      </c>
      <c r="E415" s="1"/>
      <c r="F415" s="1"/>
      <c r="G415" s="1"/>
      <c r="H415" s="1"/>
      <c r="I415" s="9">
        <v>0</v>
      </c>
      <c r="J415" s="10"/>
      <c r="K415" s="9"/>
      <c r="L415" s="10"/>
      <c r="M415" s="9"/>
      <c r="N415" s="10"/>
      <c r="O415" s="11"/>
      <c r="P415" s="10"/>
      <c r="Q415" s="9">
        <v>0</v>
      </c>
      <c r="R415" s="10"/>
      <c r="S415" s="9">
        <v>0</v>
      </c>
      <c r="T415" s="10"/>
      <c r="U415" s="9">
        <f t="shared" si="144"/>
        <v>0</v>
      </c>
      <c r="V415" s="10"/>
      <c r="W415" s="11">
        <f t="shared" si="145"/>
        <v>0</v>
      </c>
      <c r="X415" s="10"/>
      <c r="Y415" s="9">
        <f t="shared" si="146"/>
        <v>0</v>
      </c>
      <c r="Z415" s="10"/>
      <c r="AA415" s="9">
        <f t="shared" si="147"/>
        <v>0</v>
      </c>
      <c r="AB415" s="10"/>
      <c r="AC415" s="9">
        <f t="shared" si="148"/>
        <v>0</v>
      </c>
      <c r="AD415" s="10"/>
      <c r="AE415" s="11">
        <f t="shared" si="149"/>
        <v>0</v>
      </c>
    </row>
    <row r="416" spans="1:31" ht="19.5" hidden="1" thickBot="1" x14ac:dyDescent="0.35">
      <c r="A416" s="1"/>
      <c r="B416" s="1"/>
      <c r="C416" s="1" t="s">
        <v>141</v>
      </c>
      <c r="D416" s="1"/>
      <c r="E416" s="1"/>
      <c r="F416" s="1"/>
      <c r="G416" s="1"/>
      <c r="H416" s="1"/>
      <c r="I416" s="18">
        <f>ROUND(I405+SUM(I412:I415),5)</f>
        <v>0</v>
      </c>
      <c r="J416" s="10"/>
      <c r="K416" s="18">
        <f>ROUND(K405+SUM(K412:K415),5)</f>
        <v>0</v>
      </c>
      <c r="L416" s="10"/>
      <c r="M416" s="18">
        <f>ROUND((I416-K416),5)</f>
        <v>0</v>
      </c>
      <c r="N416" s="10"/>
      <c r="O416" s="19">
        <f>ROUND(IF(K416=0, IF(I416=0, 0, 1), I416/K416),5)</f>
        <v>0</v>
      </c>
      <c r="P416" s="10"/>
      <c r="Q416" s="18">
        <f>ROUND(Q405+SUM(Q412:Q415),5)</f>
        <v>0</v>
      </c>
      <c r="R416" s="10"/>
      <c r="S416" s="18">
        <f>ROUND(S405+SUM(S412:S415),5)</f>
        <v>0</v>
      </c>
      <c r="T416" s="10"/>
      <c r="U416" s="18">
        <f t="shared" si="144"/>
        <v>0</v>
      </c>
      <c r="V416" s="10"/>
      <c r="W416" s="19">
        <f t="shared" si="145"/>
        <v>0</v>
      </c>
      <c r="X416" s="10"/>
      <c r="Y416" s="18">
        <f t="shared" si="146"/>
        <v>0</v>
      </c>
      <c r="Z416" s="10"/>
      <c r="AA416" s="18">
        <f t="shared" si="147"/>
        <v>0</v>
      </c>
      <c r="AB416" s="10"/>
      <c r="AC416" s="18">
        <f t="shared" si="148"/>
        <v>0</v>
      </c>
      <c r="AD416" s="10"/>
      <c r="AE416" s="19">
        <f t="shared" si="149"/>
        <v>0</v>
      </c>
    </row>
    <row r="417" spans="1:31" ht="19.5" hidden="1" thickBot="1" x14ac:dyDescent="0.35">
      <c r="A417" s="1"/>
      <c r="B417" s="1" t="s">
        <v>140</v>
      </c>
      <c r="C417" s="1"/>
      <c r="D417" s="1"/>
      <c r="E417" s="1"/>
      <c r="F417" s="1"/>
      <c r="G417" s="1"/>
      <c r="H417" s="1"/>
      <c r="I417" s="18">
        <f>ROUND(I397+I404-I416,5)</f>
        <v>0</v>
      </c>
      <c r="J417" s="10"/>
      <c r="K417" s="18">
        <f>ROUND(K397+K404-K416,5)</f>
        <v>0</v>
      </c>
      <c r="L417" s="10"/>
      <c r="M417" s="18">
        <f>ROUND((I417-K417),5)</f>
        <v>0</v>
      </c>
      <c r="N417" s="10"/>
      <c r="O417" s="19">
        <f>ROUND(IF(K417=0, IF(I417=0, 0, 1), I417/K417),5)</f>
        <v>0</v>
      </c>
      <c r="P417" s="10"/>
      <c r="Q417" s="18">
        <f>ROUND(Q397+Q404-Q416,5)</f>
        <v>0</v>
      </c>
      <c r="R417" s="10"/>
      <c r="S417" s="18">
        <f>ROUND(S397+S404-S416,5)</f>
        <v>0</v>
      </c>
      <c r="T417" s="10"/>
      <c r="U417" s="18">
        <f t="shared" si="144"/>
        <v>0</v>
      </c>
      <c r="V417" s="10"/>
      <c r="W417" s="19">
        <f t="shared" si="145"/>
        <v>0</v>
      </c>
      <c r="X417" s="10"/>
      <c r="Y417" s="18">
        <f t="shared" si="146"/>
        <v>0</v>
      </c>
      <c r="Z417" s="10"/>
      <c r="AA417" s="18">
        <f t="shared" si="147"/>
        <v>0</v>
      </c>
      <c r="AB417" s="10"/>
      <c r="AC417" s="18">
        <f t="shared" si="148"/>
        <v>0</v>
      </c>
      <c r="AD417" s="10"/>
      <c r="AE417" s="19">
        <f t="shared" si="149"/>
        <v>0</v>
      </c>
    </row>
    <row r="418" spans="1:31" s="22" customFormat="1" ht="19.5" thickBot="1" x14ac:dyDescent="0.35">
      <c r="A418" s="1" t="s">
        <v>99</v>
      </c>
      <c r="B418" s="1"/>
      <c r="C418" s="1"/>
      <c r="D418" s="1"/>
      <c r="E418" s="1"/>
      <c r="F418" s="1"/>
      <c r="G418" s="1"/>
      <c r="H418" s="1"/>
      <c r="I418" s="20">
        <f>ROUND(I396+I417,5)</f>
        <v>-23949.62</v>
      </c>
      <c r="J418" s="1"/>
      <c r="K418" s="20">
        <f>ROUND(K396+K417,5)</f>
        <v>-2568.25</v>
      </c>
      <c r="L418" s="1"/>
      <c r="M418" s="20">
        <f>ROUND((I418-K418),5)</f>
        <v>-21381.37</v>
      </c>
      <c r="N418" s="1"/>
      <c r="O418" s="21">
        <f>ROUND(IF(K418=0, IF(I418=0, 0, 1), I418/K418),5)</f>
        <v>9.3252699999999997</v>
      </c>
      <c r="P418" s="1"/>
      <c r="Q418" s="20">
        <f>ROUND(Q396+Q417,5)</f>
        <v>-66344.89</v>
      </c>
      <c r="R418" s="1"/>
      <c r="S418" s="20">
        <f>ROUND(S396+S417,5)</f>
        <v>-1284.1199999999999</v>
      </c>
      <c r="T418" s="1"/>
      <c r="U418" s="20">
        <f t="shared" si="144"/>
        <v>-65060.77</v>
      </c>
      <c r="V418" s="1"/>
      <c r="W418" s="21">
        <f t="shared" si="145"/>
        <v>51.665649999999999</v>
      </c>
      <c r="X418" s="1"/>
      <c r="Y418" s="20">
        <f t="shared" si="146"/>
        <v>-90294.51</v>
      </c>
      <c r="Z418" s="1"/>
      <c r="AA418" s="20">
        <f t="shared" si="147"/>
        <v>-3852.37</v>
      </c>
      <c r="AB418" s="1"/>
      <c r="AC418" s="20">
        <f t="shared" si="148"/>
        <v>-86442.14</v>
      </c>
      <c r="AD418" s="1"/>
      <c r="AE418" s="21">
        <f t="shared" si="149"/>
        <v>23.438690000000001</v>
      </c>
    </row>
    <row r="419" spans="1:31" ht="19.5" thickTop="1" x14ac:dyDescent="0.3"/>
    <row r="422" spans="1:31" x14ac:dyDescent="0.3">
      <c r="I422" s="27" t="s">
        <v>139</v>
      </c>
      <c r="J422" s="27"/>
      <c r="K422" s="27"/>
      <c r="L422" s="27"/>
      <c r="M422" s="27"/>
      <c r="N422" s="27"/>
      <c r="O422" s="27"/>
      <c r="P422" s="27"/>
    </row>
  </sheetData>
  <pageMargins left="0.7" right="0.7" top="0.75" bottom="0.75" header="0.1" footer="0.3"/>
  <pageSetup scale="68" fitToHeight="0" orientation="landscape" r:id="rId1"/>
  <headerFooter>
    <oddHeader>&amp;L&amp;"Arial,Bold"&amp;8 3:53 PM
&amp;"Arial,Bold"&amp;8 08/15/22
&amp;"Arial,Bold"&amp;8 Accrual Basis&amp;C&amp;"Arial,Bold"&amp;12 Transitions of PA
&amp;"Arial,Bold"&amp;14 Profit &amp;&amp; Loss Budget vs. Actual
&amp;"Arial,Bold"&amp;10 July 1 through August 15,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 Sheet Prev Yr 07.30.22</vt:lpstr>
      <vt:lpstr>AR Aging 07.31.2022</vt:lpstr>
      <vt:lpstr>BudgetvsActual 07.30.2022</vt:lpstr>
      <vt:lpstr>'AR Aging 07.31.2022'!Print_Titles</vt:lpstr>
      <vt:lpstr>'Balance Sheet Prev Yr 07.30.22'!Print_Titles</vt:lpstr>
      <vt:lpstr>'BudgetvsActual 07.30.2022'!Print_Titles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McGrath</dc:creator>
  <cp:lastModifiedBy>Tracy Strosser</cp:lastModifiedBy>
  <cp:lastPrinted>2022-08-16T14:34:41Z</cp:lastPrinted>
  <dcterms:created xsi:type="dcterms:W3CDTF">2022-08-15T19:38:53Z</dcterms:created>
  <dcterms:modified xsi:type="dcterms:W3CDTF">2022-08-16T18:27:27Z</dcterms:modified>
</cp:coreProperties>
</file>