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acy\Board of Director Meeting Packets\"/>
    </mc:Choice>
  </mc:AlternateContent>
  <xr:revisionPtr revIDLastSave="0" documentId="8_{64823F24-C870-4E54-8DBC-4599BA1DAE03}" xr6:coauthVersionLast="47" xr6:coauthVersionMax="47" xr10:uidLastSave="{00000000-0000-0000-0000-000000000000}"/>
  <bookViews>
    <workbookView xWindow="31545" yWindow="45" windowWidth="21600" windowHeight="11385" activeTab="1" xr2:uid="{3D69E09C-F074-457A-BDFF-5B7D3C66F5C4}"/>
  </bookViews>
  <sheets>
    <sheet name="Balance Sheet Prev Yr 03.31.23" sheetId="1" r:id="rId1"/>
    <sheet name="AR Aging 03.31.23" sheetId="3" r:id="rId2"/>
    <sheet name="Budget vs Actual 03.31.23" sheetId="2" r:id="rId3"/>
  </sheets>
  <definedNames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'AR Aging 03.31.23'!$A:$C,'AR Aging 03.31.23'!$1:$1</definedName>
    <definedName name="_xlnm.Print_Titles" localSheetId="0">'Balance Sheet Prev Yr 03.31.23'!$A:$F,'Balance Sheet Prev Yr 03.31.23'!$1:$2</definedName>
    <definedName name="_xlnm.Print_Titles" localSheetId="2">'Budget vs Actual 03.31.23'!$A:$H,'Budget vs Actual 03.31.23'!$1:$2</definedName>
    <definedName name="QB_COLUMN_290" localSheetId="2" hidden="1">'Budget vs Actual 03.31.23'!$AS$1</definedName>
    <definedName name="QB_COLUMN_59200" localSheetId="0" hidden="1">'Balance Sheet Prev Yr 03.31.23'!$G$2</definedName>
    <definedName name="QB_COLUMN_59201" localSheetId="2" hidden="1">'Budget vs Actual 03.31.23'!$I$2</definedName>
    <definedName name="QB_COLUMN_59202" localSheetId="2" hidden="1">'Budget vs Actual 03.31.23'!$Q$2</definedName>
    <definedName name="QB_COLUMN_59203" localSheetId="2" hidden="1">'Budget vs Actual 03.31.23'!$Y$2</definedName>
    <definedName name="QB_COLUMN_59204" localSheetId="2" hidden="1">'Budget vs Actual 03.31.23'!$AG$2</definedName>
    <definedName name="QB_COLUMN_59205" localSheetId="2" hidden="1">'Budget vs Actual 03.31.23'!$AO$2</definedName>
    <definedName name="QB_COLUMN_59206" localSheetId="2" hidden="1">'Budget vs Actual 03.31.23'!$AW$2</definedName>
    <definedName name="QB_COLUMN_59207" localSheetId="2" hidden="1">'Budget vs Actual 03.31.23'!$BE$2</definedName>
    <definedName name="QB_COLUMN_59208" localSheetId="2" hidden="1">'Budget vs Actual 03.31.23'!$BM$2</definedName>
    <definedName name="QB_COLUMN_59209" localSheetId="2" hidden="1">'Budget vs Actual 03.31.23'!$BU$2</definedName>
    <definedName name="QB_COLUMN_59300" localSheetId="2" hidden="1">'Budget vs Actual 03.31.23'!$CC$2</definedName>
    <definedName name="QB_COLUMN_61210" localSheetId="0" hidden="1">'Balance Sheet Prev Yr 03.31.23'!$I$2</definedName>
    <definedName name="QB_COLUMN_63620" localSheetId="0" hidden="1">'Balance Sheet Prev Yr 03.31.23'!$K$2</definedName>
    <definedName name="QB_COLUMN_63620" localSheetId="2" hidden="1">'Budget vs Actual 03.31.23'!$CG$2</definedName>
    <definedName name="QB_COLUMN_63621" localSheetId="2" hidden="1">'Budget vs Actual 03.31.23'!$M$2</definedName>
    <definedName name="QB_COLUMN_63622" localSheetId="2" hidden="1">'Budget vs Actual 03.31.23'!$U$2</definedName>
    <definedName name="QB_COLUMN_63623" localSheetId="2" hidden="1">'Budget vs Actual 03.31.23'!$AC$2</definedName>
    <definedName name="QB_COLUMN_63624" localSheetId="2" hidden="1">'Budget vs Actual 03.31.23'!$AK$2</definedName>
    <definedName name="QB_COLUMN_63625" localSheetId="2" hidden="1">'Budget vs Actual 03.31.23'!$AS$2</definedName>
    <definedName name="QB_COLUMN_63626" localSheetId="2" hidden="1">'Budget vs Actual 03.31.23'!$BA$2</definedName>
    <definedName name="QB_COLUMN_63627" localSheetId="2" hidden="1">'Budget vs Actual 03.31.23'!$BI$2</definedName>
    <definedName name="QB_COLUMN_63628" localSheetId="2" hidden="1">'Budget vs Actual 03.31.23'!$BQ$2</definedName>
    <definedName name="QB_COLUMN_63629" localSheetId="2" hidden="1">'Budget vs Actual 03.31.23'!$BY$2</definedName>
    <definedName name="QB_COLUMN_64430" localSheetId="2" hidden="1">'Budget vs Actual 03.31.23'!$CI$2</definedName>
    <definedName name="QB_COLUMN_64431" localSheetId="2" hidden="1">'Budget vs Actual 03.31.23'!$O$2</definedName>
    <definedName name="QB_COLUMN_64432" localSheetId="2" hidden="1">'Budget vs Actual 03.31.23'!$W$2</definedName>
    <definedName name="QB_COLUMN_64433" localSheetId="2" hidden="1">'Budget vs Actual 03.31.23'!$AE$2</definedName>
    <definedName name="QB_COLUMN_64434" localSheetId="2" hidden="1">'Budget vs Actual 03.31.23'!$AM$2</definedName>
    <definedName name="QB_COLUMN_64435" localSheetId="2" hidden="1">'Budget vs Actual 03.31.23'!$AU$2</definedName>
    <definedName name="QB_COLUMN_64436" localSheetId="2" hidden="1">'Budget vs Actual 03.31.23'!$BC$2</definedName>
    <definedName name="QB_COLUMN_64437" localSheetId="2" hidden="1">'Budget vs Actual 03.31.23'!$BK$2</definedName>
    <definedName name="QB_COLUMN_64438" localSheetId="2" hidden="1">'Budget vs Actual 03.31.23'!$BS$2</definedName>
    <definedName name="QB_COLUMN_64439" localSheetId="2" hidden="1">'Budget vs Actual 03.31.23'!$CA$2</definedName>
    <definedName name="QB_COLUMN_64830" localSheetId="0" hidden="1">'Balance Sheet Prev Yr 03.31.23'!$M$2</definedName>
    <definedName name="QB_COLUMN_76211" localSheetId="2" hidden="1">'Budget vs Actual 03.31.23'!$K$2</definedName>
    <definedName name="QB_COLUMN_76212" localSheetId="2" hidden="1">'Budget vs Actual 03.31.23'!$S$2</definedName>
    <definedName name="QB_COLUMN_76213" localSheetId="2" hidden="1">'Budget vs Actual 03.31.23'!$AA$2</definedName>
    <definedName name="QB_COLUMN_76214" localSheetId="2" hidden="1">'Budget vs Actual 03.31.23'!$AI$2</definedName>
    <definedName name="QB_COLUMN_76215" localSheetId="2" hidden="1">'Budget vs Actual 03.31.23'!$AQ$2</definedName>
    <definedName name="QB_COLUMN_76216" localSheetId="2" hidden="1">'Budget vs Actual 03.31.23'!$AY$2</definedName>
    <definedName name="QB_COLUMN_76217" localSheetId="2" hidden="1">'Budget vs Actual 03.31.23'!$BG$2</definedName>
    <definedName name="QB_COLUMN_76218" localSheetId="2" hidden="1">'Budget vs Actual 03.31.23'!$BO$2</definedName>
    <definedName name="QB_COLUMN_76219" localSheetId="2" hidden="1">'Budget vs Actual 03.31.23'!$BW$2</definedName>
    <definedName name="QB_COLUMN_76310" localSheetId="2" hidden="1">'Budget vs Actual 03.31.23'!$CE$2</definedName>
    <definedName name="QB_COLUMN_7721" localSheetId="1" hidden="1">'AR Aging 03.31.23'!$D$1</definedName>
    <definedName name="QB_COLUMN_7722" localSheetId="1" hidden="1">'AR Aging 03.31.23'!$F$1</definedName>
    <definedName name="QB_COLUMN_7723" localSheetId="1" hidden="1">'AR Aging 03.31.23'!$H$1</definedName>
    <definedName name="QB_COLUMN_7724" localSheetId="1" hidden="1">'AR Aging 03.31.23'!$J$1</definedName>
    <definedName name="QB_COLUMN_7725" localSheetId="1" hidden="1">'AR Aging 03.31.23'!$L$1</definedName>
    <definedName name="QB_COLUMN_8030" localSheetId="1" hidden="1">'AR Aging 03.31.23'!$N$1</definedName>
    <definedName name="QB_DATA_0" localSheetId="1" hidden="1">'AR Aging 03.31.23'!$2:$2,'AR Aging 03.31.23'!$3:$3,'AR Aging 03.31.23'!$4:$4,'AR Aging 03.31.23'!$5:$5,'AR Aging 03.31.23'!$7:$7,'AR Aging 03.31.23'!$8:$8,'AR Aging 03.31.23'!$10:$10,'AR Aging 03.31.23'!$11:$11,'AR Aging 03.31.23'!$12:$12,'AR Aging 03.31.23'!$14:$14,'AR Aging 03.31.23'!$15:$15,'AR Aging 03.31.23'!$17:$17,'AR Aging 03.31.23'!$18:$18,'AR Aging 03.31.23'!$19:$19,'AR Aging 03.31.23'!$21:$21,'AR Aging 03.31.23'!$24:$24</definedName>
    <definedName name="QB_DATA_0" localSheetId="0" hidden="1">'Balance Sheet Prev Yr 03.31.23'!$6:$6,'Balance Sheet Prev Yr 03.31.23'!$7:$7,'Balance Sheet Prev Yr 03.31.23'!$8:$8,'Balance Sheet Prev Yr 03.31.23'!$9:$9,'Balance Sheet Prev Yr 03.31.23'!$10:$10,'Balance Sheet Prev Yr 03.31.23'!$11:$11,'Balance Sheet Prev Yr 03.31.23'!$12:$12,'Balance Sheet Prev Yr 03.31.23'!$13:$13,'Balance Sheet Prev Yr 03.31.23'!$16:$16,'Balance Sheet Prev Yr 03.31.23'!$19:$19,'Balance Sheet Prev Yr 03.31.23'!$20:$20,'Balance Sheet Prev Yr 03.31.23'!$21:$21,'Balance Sheet Prev Yr 03.31.23'!$22:$22,'Balance Sheet Prev Yr 03.31.23'!$27:$27,'Balance Sheet Prev Yr 03.31.23'!$28:$28,'Balance Sheet Prev Yr 03.31.23'!$29:$29</definedName>
    <definedName name="QB_DATA_0" localSheetId="2" hidden="1">'Budget vs Actual 03.31.23'!$7:$7,'Budget vs Actual 03.31.23'!$8:$8,'Budget vs Actual 03.31.23'!$10:$10,'Budget vs Actual 03.31.23'!$11:$11,'Budget vs Actual 03.31.23'!$14:$14,'Budget vs Actual 03.31.23'!$15:$15,'Budget vs Actual 03.31.23'!$16:$16,'Budget vs Actual 03.31.23'!$17:$17,'Budget vs Actual 03.31.23'!$18:$18,'Budget vs Actual 03.31.23'!$19:$19,'Budget vs Actual 03.31.23'!$20:$20,'Budget vs Actual 03.31.23'!$21:$21,'Budget vs Actual 03.31.23'!$22:$22,'Budget vs Actual 03.31.23'!$24:$24,'Budget vs Actual 03.31.23'!$26:$26,'Budget vs Actual 03.31.23'!$27:$27</definedName>
    <definedName name="QB_DATA_1" localSheetId="1" hidden="1">'AR Aging 03.31.23'!$26:$26,'AR Aging 03.31.23'!$27:$27,'AR Aging 03.31.23'!$28:$28,'AR Aging 03.31.23'!$29:$29,'AR Aging 03.31.23'!$30:$30</definedName>
    <definedName name="QB_DATA_1" localSheetId="0" hidden="1">'Balance Sheet Prev Yr 03.31.23'!$30:$30,'Balance Sheet Prev Yr 03.31.23'!$31:$31,'Balance Sheet Prev Yr 03.31.23'!$32:$32,'Balance Sheet Prev Yr 03.31.23'!$33:$33,'Balance Sheet Prev Yr 03.31.23'!$34:$34,'Balance Sheet Prev Yr 03.31.23'!$35:$35,'Balance Sheet Prev Yr 03.31.23'!$36:$36,'Balance Sheet Prev Yr 03.31.23'!$37:$37,'Balance Sheet Prev Yr 03.31.23'!$38:$38,'Balance Sheet Prev Yr 03.31.23'!$39:$39,'Balance Sheet Prev Yr 03.31.23'!$40:$40,'Balance Sheet Prev Yr 03.31.23'!$41:$41,'Balance Sheet Prev Yr 03.31.23'!$42:$42,'Balance Sheet Prev Yr 03.31.23'!$43:$43,'Balance Sheet Prev Yr 03.31.23'!$44:$44,'Balance Sheet Prev Yr 03.31.23'!$45:$45</definedName>
    <definedName name="QB_DATA_1" localSheetId="2" hidden="1">'Budget vs Actual 03.31.23'!$28:$28,'Budget vs Actual 03.31.23'!$29:$29,'Budget vs Actual 03.31.23'!$30:$30,'Budget vs Actual 03.31.23'!$32:$32,'Budget vs Actual 03.31.23'!$33:$33,'Budget vs Actual 03.31.23'!$35:$35,'Budget vs Actual 03.31.23'!$36:$36,'Budget vs Actual 03.31.23'!$37:$37,'Budget vs Actual 03.31.23'!$38:$38,'Budget vs Actual 03.31.23'!$39:$39,'Budget vs Actual 03.31.23'!$42:$42,'Budget vs Actual 03.31.23'!$43:$43,'Budget vs Actual 03.31.23'!$44:$44,'Budget vs Actual 03.31.23'!$45:$45,'Budget vs Actual 03.31.23'!$46:$46,'Budget vs Actual 03.31.23'!$49:$49</definedName>
    <definedName name="QB_DATA_2" localSheetId="0" hidden="1">'Balance Sheet Prev Yr 03.31.23'!$46:$46,'Balance Sheet Prev Yr 03.31.23'!$47:$47,'Balance Sheet Prev Yr 03.31.23'!$48:$48,'Balance Sheet Prev Yr 03.31.23'!$49:$49,'Balance Sheet Prev Yr 03.31.23'!$50:$50,'Balance Sheet Prev Yr 03.31.23'!$51:$51,'Balance Sheet Prev Yr 03.31.23'!$52:$52,'Balance Sheet Prev Yr 03.31.23'!$55:$55,'Balance Sheet Prev Yr 03.31.23'!$56:$56,'Balance Sheet Prev Yr 03.31.23'!$57:$57,'Balance Sheet Prev Yr 03.31.23'!$58:$58,'Balance Sheet Prev Yr 03.31.23'!$59:$59,'Balance Sheet Prev Yr 03.31.23'!$60:$60,'Balance Sheet Prev Yr 03.31.23'!$61:$61,'Balance Sheet Prev Yr 03.31.23'!$65:$65,'Balance Sheet Prev Yr 03.31.23'!$72:$72</definedName>
    <definedName name="QB_DATA_2" localSheetId="2" hidden="1">'Budget vs Actual 03.31.23'!$50:$50,'Budget vs Actual 03.31.23'!$51:$51,'Budget vs Actual 03.31.23'!$52:$52,'Budget vs Actual 03.31.23'!$53:$53,'Budget vs Actual 03.31.23'!$54:$54,'Budget vs Actual 03.31.23'!$55:$55,'Budget vs Actual 03.31.23'!$56:$56,'Budget vs Actual 03.31.23'!$57:$57,'Budget vs Actual 03.31.23'!$58:$58,'Budget vs Actual 03.31.23'!$59:$59,'Budget vs Actual 03.31.23'!$60:$60,'Budget vs Actual 03.31.23'!$62:$62,'Budget vs Actual 03.31.23'!$64:$64,'Budget vs Actual 03.31.23'!$65:$65,'Budget vs Actual 03.31.23'!$66:$66,'Budget vs Actual 03.31.23'!$67:$67</definedName>
    <definedName name="QB_DATA_3" localSheetId="0" hidden="1">'Balance Sheet Prev Yr 03.31.23'!$76:$76,'Balance Sheet Prev Yr 03.31.23'!$77:$77,'Balance Sheet Prev Yr 03.31.23'!$78:$78,'Balance Sheet Prev Yr 03.31.23'!$79:$79,'Balance Sheet Prev Yr 03.31.23'!$80:$80,'Balance Sheet Prev Yr 03.31.23'!$81:$81,'Balance Sheet Prev Yr 03.31.23'!$82:$82,'Balance Sheet Prev Yr 03.31.23'!$83:$83,'Balance Sheet Prev Yr 03.31.23'!$84:$84,'Balance Sheet Prev Yr 03.31.23'!$85:$85,'Balance Sheet Prev Yr 03.31.23'!$87:$87,'Balance Sheet Prev Yr 03.31.23'!$88:$88,'Balance Sheet Prev Yr 03.31.23'!$89:$89,'Balance Sheet Prev Yr 03.31.23'!$90:$90,'Balance Sheet Prev Yr 03.31.23'!$95:$95,'Balance Sheet Prev Yr 03.31.23'!$97:$97</definedName>
    <definedName name="QB_DATA_3" localSheetId="2" hidden="1">'Budget vs Actual 03.31.23'!$68:$68,'Budget vs Actual 03.31.23'!$72:$72,'Budget vs Actual 03.31.23'!$73:$73,'Budget vs Actual 03.31.23'!$74:$74,'Budget vs Actual 03.31.23'!$75:$75,'Budget vs Actual 03.31.23'!$76:$76,'Budget vs Actual 03.31.23'!$77:$77,'Budget vs Actual 03.31.23'!$79:$79,'Budget vs Actual 03.31.23'!$80:$80,'Budget vs Actual 03.31.23'!$81:$81,'Budget vs Actual 03.31.23'!$82:$82,'Budget vs Actual 03.31.23'!$83:$83,'Budget vs Actual 03.31.23'!$84:$84,'Budget vs Actual 03.31.23'!$86:$86,'Budget vs Actual 03.31.23'!$87:$87,'Budget vs Actual 03.31.23'!$89:$89</definedName>
    <definedName name="QB_DATA_4" localSheetId="0" hidden="1">'Balance Sheet Prev Yr 03.31.23'!$99:$99</definedName>
    <definedName name="QB_DATA_4" localSheetId="2" hidden="1">'Budget vs Actual 03.31.23'!$90:$90,'Budget vs Actual 03.31.23'!$91:$91,'Budget vs Actual 03.31.23'!$96:$96,'Budget vs Actual 03.31.23'!$97:$97,'Budget vs Actual 03.31.23'!$99:$99,'Budget vs Actual 03.31.23'!$100:$100,'Budget vs Actual 03.31.23'!$101:$101,'Budget vs Actual 03.31.23'!$102:$102,'Budget vs Actual 03.31.23'!$103:$103,'Budget vs Actual 03.31.23'!$104:$104,'Budget vs Actual 03.31.23'!$105:$105,'Budget vs Actual 03.31.23'!$106:$106,'Budget vs Actual 03.31.23'!$107:$107,'Budget vs Actual 03.31.23'!$110:$110,'Budget vs Actual 03.31.23'!$111:$111,'Budget vs Actual 03.31.23'!$113:$113</definedName>
    <definedName name="QB_DATA_5" localSheetId="2" hidden="1">'Budget vs Actual 03.31.23'!$114:$114,'Budget vs Actual 03.31.23'!$115:$115,'Budget vs Actual 03.31.23'!$116:$116,'Budget vs Actual 03.31.23'!$118:$118,'Budget vs Actual 03.31.23'!$119:$119,'Budget vs Actual 03.31.23'!$120:$120,'Budget vs Actual 03.31.23'!$121:$121,'Budget vs Actual 03.31.23'!$122:$122,'Budget vs Actual 03.31.23'!$123:$123,'Budget vs Actual 03.31.23'!$124:$124,'Budget vs Actual 03.31.23'!$125:$125,'Budget vs Actual 03.31.23'!$128:$128,'Budget vs Actual 03.31.23'!$129:$129,'Budget vs Actual 03.31.23'!$130:$130,'Budget vs Actual 03.31.23'!$131:$131,'Budget vs Actual 03.31.23'!$132:$132</definedName>
    <definedName name="QB_DATA_6" localSheetId="2" hidden="1">'Budget vs Actual 03.31.23'!$133:$133,'Budget vs Actual 03.31.23'!$135:$135,'Budget vs Actual 03.31.23'!$136:$136,'Budget vs Actual 03.31.23'!$137:$137,'Budget vs Actual 03.31.23'!$138:$138,'Budget vs Actual 03.31.23'!$139:$139,'Budget vs Actual 03.31.23'!$140:$140,'Budget vs Actual 03.31.23'!$141:$141,'Budget vs Actual 03.31.23'!$143:$143,'Budget vs Actual 03.31.23'!$144:$144,'Budget vs Actual 03.31.23'!$147:$147,'Budget vs Actual 03.31.23'!$148:$148,'Budget vs Actual 03.31.23'!$149:$149,'Budget vs Actual 03.31.23'!$150:$150,'Budget vs Actual 03.31.23'!$151:$151,'Budget vs Actual 03.31.23'!$152:$152</definedName>
    <definedName name="QB_DATA_7" localSheetId="2" hidden="1">'Budget vs Actual 03.31.23'!$155:$155,'Budget vs Actual 03.31.23'!$156:$156,'Budget vs Actual 03.31.23'!$157:$157,'Budget vs Actual 03.31.23'!$158:$158,'Budget vs Actual 03.31.23'!$159:$159,'Budget vs Actual 03.31.23'!$160:$160,'Budget vs Actual 03.31.23'!$161:$161,'Budget vs Actual 03.31.23'!$162:$162,'Budget vs Actual 03.31.23'!$163:$163,'Budget vs Actual 03.31.23'!$165:$165,'Budget vs Actual 03.31.23'!$167:$167,'Budget vs Actual 03.31.23'!$168:$168,'Budget vs Actual 03.31.23'!$169:$169,'Budget vs Actual 03.31.23'!$170:$170,'Budget vs Actual 03.31.23'!$171:$171,'Budget vs Actual 03.31.23'!$172:$172</definedName>
    <definedName name="QB_DATA_8" localSheetId="2" hidden="1">'Budget vs Actual 03.31.23'!$173:$173,'Budget vs Actual 03.31.23'!$174:$174,'Budget vs Actual 03.31.23'!$175:$175,'Budget vs Actual 03.31.23'!$178:$178,'Budget vs Actual 03.31.23'!$179:$179,'Budget vs Actual 03.31.23'!$180:$180,'Budget vs Actual 03.31.23'!$181:$181,'Budget vs Actual 03.31.23'!$183:$183,'Budget vs Actual 03.31.23'!$188:$188</definedName>
    <definedName name="QB_FORMULA_0" localSheetId="1" hidden="1">'AR Aging 03.31.23'!$N$2,'AR Aging 03.31.23'!$N$3,'AR Aging 03.31.23'!$N$4,'AR Aging 03.31.23'!$N$5,'AR Aging 03.31.23'!$N$7,'AR Aging 03.31.23'!$N$8,'AR Aging 03.31.23'!$D$9,'AR Aging 03.31.23'!$F$9,'AR Aging 03.31.23'!$H$9,'AR Aging 03.31.23'!$J$9,'AR Aging 03.31.23'!$L$9,'AR Aging 03.31.23'!$N$9,'AR Aging 03.31.23'!$N$10,'AR Aging 03.31.23'!$N$11,'AR Aging 03.31.23'!$N$12,'AR Aging 03.31.23'!$N$14</definedName>
    <definedName name="QB_FORMULA_0" localSheetId="0" hidden="1">'Balance Sheet Prev Yr 03.31.23'!$K$6,'Balance Sheet Prev Yr 03.31.23'!$M$6,'Balance Sheet Prev Yr 03.31.23'!$K$7,'Balance Sheet Prev Yr 03.31.23'!$M$7,'Balance Sheet Prev Yr 03.31.23'!$K$8,'Balance Sheet Prev Yr 03.31.23'!$M$8,'Balance Sheet Prev Yr 03.31.23'!$K$9,'Balance Sheet Prev Yr 03.31.23'!$M$9,'Balance Sheet Prev Yr 03.31.23'!$K$10,'Balance Sheet Prev Yr 03.31.23'!$M$10,'Balance Sheet Prev Yr 03.31.23'!$K$11,'Balance Sheet Prev Yr 03.31.23'!$M$11,'Balance Sheet Prev Yr 03.31.23'!$K$12,'Balance Sheet Prev Yr 03.31.23'!$M$12,'Balance Sheet Prev Yr 03.31.23'!$K$13,'Balance Sheet Prev Yr 03.31.23'!$M$13</definedName>
    <definedName name="QB_FORMULA_0" localSheetId="2" hidden="1">'Budget vs Actual 03.31.23'!$M$7,'Budget vs Actual 03.31.23'!$O$7,'Budget vs Actual 03.31.23'!$U$7,'Budget vs Actual 03.31.23'!$W$7,'Budget vs Actual 03.31.23'!$AC$7,'Budget vs Actual 03.31.23'!$AE$7,'Budget vs Actual 03.31.23'!$AK$7,'Budget vs Actual 03.31.23'!$AM$7,'Budget vs Actual 03.31.23'!$AS$7,'Budget vs Actual 03.31.23'!$AU$7,'Budget vs Actual 03.31.23'!$BA$7,'Budget vs Actual 03.31.23'!$BC$7,'Budget vs Actual 03.31.23'!$BI$7,'Budget vs Actual 03.31.23'!$BK$7,'Budget vs Actual 03.31.23'!$BQ$7,'Budget vs Actual 03.31.23'!$BS$7</definedName>
    <definedName name="QB_FORMULA_1" localSheetId="1" hidden="1">'AR Aging 03.31.23'!$N$15,'AR Aging 03.31.23'!$D$16,'AR Aging 03.31.23'!$F$16,'AR Aging 03.31.23'!$H$16,'AR Aging 03.31.23'!$J$16,'AR Aging 03.31.23'!$L$16,'AR Aging 03.31.23'!$N$16,'AR Aging 03.31.23'!$N$17,'AR Aging 03.31.23'!$N$18,'AR Aging 03.31.23'!$N$19,'AR Aging 03.31.23'!$N$21,'AR Aging 03.31.23'!$D$22,'AR Aging 03.31.23'!$F$22,'AR Aging 03.31.23'!$H$22,'AR Aging 03.31.23'!$J$22,'AR Aging 03.31.23'!$L$22</definedName>
    <definedName name="QB_FORMULA_1" localSheetId="0" hidden="1">'Balance Sheet Prev Yr 03.31.23'!$G$14,'Balance Sheet Prev Yr 03.31.23'!$I$14,'Balance Sheet Prev Yr 03.31.23'!$K$14,'Balance Sheet Prev Yr 03.31.23'!$M$14,'Balance Sheet Prev Yr 03.31.23'!$K$16,'Balance Sheet Prev Yr 03.31.23'!$M$16,'Balance Sheet Prev Yr 03.31.23'!$G$17,'Balance Sheet Prev Yr 03.31.23'!$I$17,'Balance Sheet Prev Yr 03.31.23'!$K$17,'Balance Sheet Prev Yr 03.31.23'!$M$17,'Balance Sheet Prev Yr 03.31.23'!$K$19,'Balance Sheet Prev Yr 03.31.23'!$M$19,'Balance Sheet Prev Yr 03.31.23'!$K$20,'Balance Sheet Prev Yr 03.31.23'!$M$20,'Balance Sheet Prev Yr 03.31.23'!$K$21,'Balance Sheet Prev Yr 03.31.23'!$M$21</definedName>
    <definedName name="QB_FORMULA_1" localSheetId="2" hidden="1">'Budget vs Actual 03.31.23'!$BY$7,'Budget vs Actual 03.31.23'!$CA$7,'Budget vs Actual 03.31.23'!$CC$7,'Budget vs Actual 03.31.23'!$CE$7,'Budget vs Actual 03.31.23'!$CG$7,'Budget vs Actual 03.31.23'!$CI$7,'Budget vs Actual 03.31.23'!$M$8,'Budget vs Actual 03.31.23'!$O$8,'Budget vs Actual 03.31.23'!$U$8,'Budget vs Actual 03.31.23'!$W$8,'Budget vs Actual 03.31.23'!$AC$8,'Budget vs Actual 03.31.23'!$AE$8,'Budget vs Actual 03.31.23'!$AK$8,'Budget vs Actual 03.31.23'!$AM$8,'Budget vs Actual 03.31.23'!$AS$8,'Budget vs Actual 03.31.23'!$AU$8</definedName>
    <definedName name="QB_FORMULA_10" localSheetId="0" hidden="1">'Balance Sheet Prev Yr 03.31.23'!$K$87,'Balance Sheet Prev Yr 03.31.23'!$M$87,'Balance Sheet Prev Yr 03.31.23'!$K$88,'Balance Sheet Prev Yr 03.31.23'!$M$88,'Balance Sheet Prev Yr 03.31.23'!$K$89,'Balance Sheet Prev Yr 03.31.23'!$M$89,'Balance Sheet Prev Yr 03.31.23'!$K$90,'Balance Sheet Prev Yr 03.31.23'!$M$90,'Balance Sheet Prev Yr 03.31.23'!$G$91,'Balance Sheet Prev Yr 03.31.23'!$I$91,'Balance Sheet Prev Yr 03.31.23'!$K$91,'Balance Sheet Prev Yr 03.31.23'!$M$91,'Balance Sheet Prev Yr 03.31.23'!$G$92,'Balance Sheet Prev Yr 03.31.23'!$I$92,'Balance Sheet Prev Yr 03.31.23'!$K$92,'Balance Sheet Prev Yr 03.31.23'!$M$92</definedName>
    <definedName name="QB_FORMULA_10" localSheetId="2" hidden="1">'Budget vs Actual 03.31.23'!$BA$15,'Budget vs Actual 03.31.23'!$BC$15,'Budget vs Actual 03.31.23'!$CC$15,'Budget vs Actual 03.31.23'!$CE$15,'Budget vs Actual 03.31.23'!$CG$15,'Budget vs Actual 03.31.23'!$CI$15,'Budget vs Actual 03.31.23'!$M$16,'Budget vs Actual 03.31.23'!$O$16,'Budget vs Actual 03.31.23'!$U$16,'Budget vs Actual 03.31.23'!$W$16,'Budget vs Actual 03.31.23'!$AC$16,'Budget vs Actual 03.31.23'!$AE$16,'Budget vs Actual 03.31.23'!$AK$16,'Budget vs Actual 03.31.23'!$AM$16,'Budget vs Actual 03.31.23'!$AS$16,'Budget vs Actual 03.31.23'!$AU$16</definedName>
    <definedName name="QB_FORMULA_100" localSheetId="2" hidden="1">'Budget vs Actual 03.31.23'!$S$93,'Budget vs Actual 03.31.23'!$U$93,'Budget vs Actual 03.31.23'!$W$93,'Budget vs Actual 03.31.23'!$Y$93,'Budget vs Actual 03.31.23'!$AA$93,'Budget vs Actual 03.31.23'!$AC$93,'Budget vs Actual 03.31.23'!$AE$93,'Budget vs Actual 03.31.23'!$AG$93,'Budget vs Actual 03.31.23'!$AI$93,'Budget vs Actual 03.31.23'!$AK$93,'Budget vs Actual 03.31.23'!$AM$93,'Budget vs Actual 03.31.23'!$AO$93,'Budget vs Actual 03.31.23'!$AQ$93,'Budget vs Actual 03.31.23'!$AS$93,'Budget vs Actual 03.31.23'!$AU$93,'Budget vs Actual 03.31.23'!$AW$93</definedName>
    <definedName name="QB_FORMULA_101" localSheetId="2" hidden="1">'Budget vs Actual 03.31.23'!$AY$93,'Budget vs Actual 03.31.23'!$BA$93,'Budget vs Actual 03.31.23'!$BC$93,'Budget vs Actual 03.31.23'!$BE$93,'Budget vs Actual 03.31.23'!$BG$93,'Budget vs Actual 03.31.23'!$BI$93,'Budget vs Actual 03.31.23'!$BK$93,'Budget vs Actual 03.31.23'!$BM$93,'Budget vs Actual 03.31.23'!$BO$93,'Budget vs Actual 03.31.23'!$BQ$93,'Budget vs Actual 03.31.23'!$BS$93,'Budget vs Actual 03.31.23'!$BU$93,'Budget vs Actual 03.31.23'!$BW$93,'Budget vs Actual 03.31.23'!$BY$93,'Budget vs Actual 03.31.23'!$CA$93,'Budget vs Actual 03.31.23'!$CC$93</definedName>
    <definedName name="QB_FORMULA_102" localSheetId="2" hidden="1">'Budget vs Actual 03.31.23'!$CE$93,'Budget vs Actual 03.31.23'!$CG$93,'Budget vs Actual 03.31.23'!$CI$93,'Budget vs Actual 03.31.23'!$I$94,'Budget vs Actual 03.31.23'!$K$94,'Budget vs Actual 03.31.23'!$M$94,'Budget vs Actual 03.31.23'!$O$94,'Budget vs Actual 03.31.23'!$Q$94,'Budget vs Actual 03.31.23'!$S$94,'Budget vs Actual 03.31.23'!$U$94,'Budget vs Actual 03.31.23'!$W$94,'Budget vs Actual 03.31.23'!$Y$94,'Budget vs Actual 03.31.23'!$AA$94,'Budget vs Actual 03.31.23'!$AC$94,'Budget vs Actual 03.31.23'!$AE$94,'Budget vs Actual 03.31.23'!$AG$94</definedName>
    <definedName name="QB_FORMULA_103" localSheetId="2" hidden="1">'Budget vs Actual 03.31.23'!$AI$94,'Budget vs Actual 03.31.23'!$AK$94,'Budget vs Actual 03.31.23'!$AM$94,'Budget vs Actual 03.31.23'!$AO$94,'Budget vs Actual 03.31.23'!$AQ$94,'Budget vs Actual 03.31.23'!$AS$94,'Budget vs Actual 03.31.23'!$AU$94,'Budget vs Actual 03.31.23'!$AW$94,'Budget vs Actual 03.31.23'!$AY$94,'Budget vs Actual 03.31.23'!$BA$94,'Budget vs Actual 03.31.23'!$BC$94,'Budget vs Actual 03.31.23'!$BE$94,'Budget vs Actual 03.31.23'!$BG$94,'Budget vs Actual 03.31.23'!$BI$94,'Budget vs Actual 03.31.23'!$BK$94,'Budget vs Actual 03.31.23'!$BM$94</definedName>
    <definedName name="QB_FORMULA_104" localSheetId="2" hidden="1">'Budget vs Actual 03.31.23'!$BO$94,'Budget vs Actual 03.31.23'!$BQ$94,'Budget vs Actual 03.31.23'!$BS$94,'Budget vs Actual 03.31.23'!$BU$94,'Budget vs Actual 03.31.23'!$BW$94,'Budget vs Actual 03.31.23'!$BY$94,'Budget vs Actual 03.31.23'!$CA$94,'Budget vs Actual 03.31.23'!$CC$94,'Budget vs Actual 03.31.23'!$CE$94,'Budget vs Actual 03.31.23'!$CG$94,'Budget vs Actual 03.31.23'!$CI$94,'Budget vs Actual 03.31.23'!$M$96,'Budget vs Actual 03.31.23'!$O$96,'Budget vs Actual 03.31.23'!$U$96,'Budget vs Actual 03.31.23'!$W$96,'Budget vs Actual 03.31.23'!$AC$96</definedName>
    <definedName name="QB_FORMULA_105" localSheetId="2" hidden="1">'Budget vs Actual 03.31.23'!$AE$96,'Budget vs Actual 03.31.23'!$AK$96,'Budget vs Actual 03.31.23'!$AM$96,'Budget vs Actual 03.31.23'!$AS$96,'Budget vs Actual 03.31.23'!$AU$96,'Budget vs Actual 03.31.23'!$BA$96,'Budget vs Actual 03.31.23'!$BC$96,'Budget vs Actual 03.31.23'!$BI$96,'Budget vs Actual 03.31.23'!$BK$96,'Budget vs Actual 03.31.23'!$BQ$96,'Budget vs Actual 03.31.23'!$BS$96,'Budget vs Actual 03.31.23'!$BY$96,'Budget vs Actual 03.31.23'!$CA$96,'Budget vs Actual 03.31.23'!$CC$96,'Budget vs Actual 03.31.23'!$CE$96,'Budget vs Actual 03.31.23'!$CG$96</definedName>
    <definedName name="QB_FORMULA_106" localSheetId="2" hidden="1">'Budget vs Actual 03.31.23'!$CI$96,'Budget vs Actual 03.31.23'!$CC$97,'Budget vs Actual 03.31.23'!$M$99,'Budget vs Actual 03.31.23'!$O$99,'Budget vs Actual 03.31.23'!$U$99,'Budget vs Actual 03.31.23'!$W$99,'Budget vs Actual 03.31.23'!$AC$99,'Budget vs Actual 03.31.23'!$AE$99,'Budget vs Actual 03.31.23'!$AK$99,'Budget vs Actual 03.31.23'!$AM$99,'Budget vs Actual 03.31.23'!$AS$99,'Budget vs Actual 03.31.23'!$AU$99,'Budget vs Actual 03.31.23'!$BA$99,'Budget vs Actual 03.31.23'!$BC$99,'Budget vs Actual 03.31.23'!$BI$99,'Budget vs Actual 03.31.23'!$BK$99</definedName>
    <definedName name="QB_FORMULA_107" localSheetId="2" hidden="1">'Budget vs Actual 03.31.23'!$BQ$99,'Budget vs Actual 03.31.23'!$BS$99,'Budget vs Actual 03.31.23'!$BY$99,'Budget vs Actual 03.31.23'!$CA$99,'Budget vs Actual 03.31.23'!$CC$99,'Budget vs Actual 03.31.23'!$CE$99,'Budget vs Actual 03.31.23'!$CG$99,'Budget vs Actual 03.31.23'!$CI$99,'Budget vs Actual 03.31.23'!$M$100,'Budget vs Actual 03.31.23'!$O$100,'Budget vs Actual 03.31.23'!$U$100,'Budget vs Actual 03.31.23'!$W$100,'Budget vs Actual 03.31.23'!$AC$100,'Budget vs Actual 03.31.23'!$AE$100,'Budget vs Actual 03.31.23'!$AK$100,'Budget vs Actual 03.31.23'!$AM$100</definedName>
    <definedName name="QB_FORMULA_108" localSheetId="2" hidden="1">'Budget vs Actual 03.31.23'!$AS$100,'Budget vs Actual 03.31.23'!$AU$100,'Budget vs Actual 03.31.23'!$BA$100,'Budget vs Actual 03.31.23'!$BC$100,'Budget vs Actual 03.31.23'!$BI$100,'Budget vs Actual 03.31.23'!$BK$100,'Budget vs Actual 03.31.23'!$BQ$100,'Budget vs Actual 03.31.23'!$BS$100,'Budget vs Actual 03.31.23'!$BY$100,'Budget vs Actual 03.31.23'!$CA$100,'Budget vs Actual 03.31.23'!$CC$100,'Budget vs Actual 03.31.23'!$CE$100,'Budget vs Actual 03.31.23'!$CG$100,'Budget vs Actual 03.31.23'!$CI$100,'Budget vs Actual 03.31.23'!$M$101,'Budget vs Actual 03.31.23'!$O$101</definedName>
    <definedName name="QB_FORMULA_109" localSheetId="2" hidden="1">'Budget vs Actual 03.31.23'!$U$101,'Budget vs Actual 03.31.23'!$W$101,'Budget vs Actual 03.31.23'!$AC$101,'Budget vs Actual 03.31.23'!$AE$101,'Budget vs Actual 03.31.23'!$AK$101,'Budget vs Actual 03.31.23'!$AM$101,'Budget vs Actual 03.31.23'!$AS$101,'Budget vs Actual 03.31.23'!$AU$101,'Budget vs Actual 03.31.23'!$BA$101,'Budget vs Actual 03.31.23'!$BC$101,'Budget vs Actual 03.31.23'!$BI$101,'Budget vs Actual 03.31.23'!$BK$101,'Budget vs Actual 03.31.23'!$BQ$101,'Budget vs Actual 03.31.23'!$BS$101,'Budget vs Actual 03.31.23'!$BY$101,'Budget vs Actual 03.31.23'!$CA$101</definedName>
    <definedName name="QB_FORMULA_11" localSheetId="0" hidden="1">'Balance Sheet Prev Yr 03.31.23'!$G$93,'Balance Sheet Prev Yr 03.31.23'!$I$93,'Balance Sheet Prev Yr 03.31.23'!$K$93,'Balance Sheet Prev Yr 03.31.23'!$M$93,'Balance Sheet Prev Yr 03.31.23'!$K$95,'Balance Sheet Prev Yr 03.31.23'!$M$95,'Balance Sheet Prev Yr 03.31.23'!$K$97,'Balance Sheet Prev Yr 03.31.23'!$M$97,'Balance Sheet Prev Yr 03.31.23'!$G$98,'Balance Sheet Prev Yr 03.31.23'!$I$98,'Balance Sheet Prev Yr 03.31.23'!$K$98,'Balance Sheet Prev Yr 03.31.23'!$M$98,'Balance Sheet Prev Yr 03.31.23'!$K$99,'Balance Sheet Prev Yr 03.31.23'!$M$99,'Balance Sheet Prev Yr 03.31.23'!$G$100,'Balance Sheet Prev Yr 03.31.23'!$I$100</definedName>
    <definedName name="QB_FORMULA_11" localSheetId="2" hidden="1">'Budget vs Actual 03.31.23'!$BA$16,'Budget vs Actual 03.31.23'!$BC$16,'Budget vs Actual 03.31.23'!$BI$16,'Budget vs Actual 03.31.23'!$BK$16,'Budget vs Actual 03.31.23'!$BQ$16,'Budget vs Actual 03.31.23'!$BS$16,'Budget vs Actual 03.31.23'!$BY$16,'Budget vs Actual 03.31.23'!$CA$16,'Budget vs Actual 03.31.23'!$CC$16,'Budget vs Actual 03.31.23'!$CE$16,'Budget vs Actual 03.31.23'!$CG$16,'Budget vs Actual 03.31.23'!$CI$16,'Budget vs Actual 03.31.23'!$M$17,'Budget vs Actual 03.31.23'!$O$17,'Budget vs Actual 03.31.23'!$U$17,'Budget vs Actual 03.31.23'!$W$17</definedName>
    <definedName name="QB_FORMULA_110" localSheetId="2" hidden="1">'Budget vs Actual 03.31.23'!$CC$101,'Budget vs Actual 03.31.23'!$CE$101,'Budget vs Actual 03.31.23'!$CG$101,'Budget vs Actual 03.31.23'!$CI$101,'Budget vs Actual 03.31.23'!$M$102,'Budget vs Actual 03.31.23'!$O$102,'Budget vs Actual 03.31.23'!$U$102,'Budget vs Actual 03.31.23'!$W$102,'Budget vs Actual 03.31.23'!$AC$102,'Budget vs Actual 03.31.23'!$AE$102,'Budget vs Actual 03.31.23'!$AK$102,'Budget vs Actual 03.31.23'!$AM$102,'Budget vs Actual 03.31.23'!$AS$102,'Budget vs Actual 03.31.23'!$AU$102,'Budget vs Actual 03.31.23'!$BA$102,'Budget vs Actual 03.31.23'!$BC$102</definedName>
    <definedName name="QB_FORMULA_111" localSheetId="2" hidden="1">'Budget vs Actual 03.31.23'!$BI$102,'Budget vs Actual 03.31.23'!$BK$102,'Budget vs Actual 03.31.23'!$BQ$102,'Budget vs Actual 03.31.23'!$BS$102,'Budget vs Actual 03.31.23'!$BY$102,'Budget vs Actual 03.31.23'!$CA$102,'Budget vs Actual 03.31.23'!$CC$102,'Budget vs Actual 03.31.23'!$CE$102,'Budget vs Actual 03.31.23'!$CG$102,'Budget vs Actual 03.31.23'!$CI$102,'Budget vs Actual 03.31.23'!$M$103,'Budget vs Actual 03.31.23'!$O$103,'Budget vs Actual 03.31.23'!$U$103,'Budget vs Actual 03.31.23'!$W$103,'Budget vs Actual 03.31.23'!$AC$103,'Budget vs Actual 03.31.23'!$AE$103</definedName>
    <definedName name="QB_FORMULA_112" localSheetId="2" hidden="1">'Budget vs Actual 03.31.23'!$AK$103,'Budget vs Actual 03.31.23'!$AM$103,'Budget vs Actual 03.31.23'!$AS$103,'Budget vs Actual 03.31.23'!$AU$103,'Budget vs Actual 03.31.23'!$BA$103,'Budget vs Actual 03.31.23'!$BC$103,'Budget vs Actual 03.31.23'!$BI$103,'Budget vs Actual 03.31.23'!$BK$103,'Budget vs Actual 03.31.23'!$BQ$103,'Budget vs Actual 03.31.23'!$BS$103,'Budget vs Actual 03.31.23'!$BY$103,'Budget vs Actual 03.31.23'!$CA$103,'Budget vs Actual 03.31.23'!$CC$103,'Budget vs Actual 03.31.23'!$CE$103,'Budget vs Actual 03.31.23'!$CG$103,'Budget vs Actual 03.31.23'!$CI$103</definedName>
    <definedName name="QB_FORMULA_113" localSheetId="2" hidden="1">'Budget vs Actual 03.31.23'!$M$104,'Budget vs Actual 03.31.23'!$O$104,'Budget vs Actual 03.31.23'!$U$104,'Budget vs Actual 03.31.23'!$W$104,'Budget vs Actual 03.31.23'!$AC$104,'Budget vs Actual 03.31.23'!$AE$104,'Budget vs Actual 03.31.23'!$AK$104,'Budget vs Actual 03.31.23'!$AM$104,'Budget vs Actual 03.31.23'!$AS$104,'Budget vs Actual 03.31.23'!$AU$104,'Budget vs Actual 03.31.23'!$BA$104,'Budget vs Actual 03.31.23'!$BC$104,'Budget vs Actual 03.31.23'!$BI$104,'Budget vs Actual 03.31.23'!$BK$104,'Budget vs Actual 03.31.23'!$BQ$104,'Budget vs Actual 03.31.23'!$BS$104</definedName>
    <definedName name="QB_FORMULA_114" localSheetId="2" hidden="1">'Budget vs Actual 03.31.23'!$BY$104,'Budget vs Actual 03.31.23'!$CA$104,'Budget vs Actual 03.31.23'!$CC$104,'Budget vs Actual 03.31.23'!$CE$104,'Budget vs Actual 03.31.23'!$CG$104,'Budget vs Actual 03.31.23'!$CI$104,'Budget vs Actual 03.31.23'!$M$105,'Budget vs Actual 03.31.23'!$O$105,'Budget vs Actual 03.31.23'!$U$105,'Budget vs Actual 03.31.23'!$W$105,'Budget vs Actual 03.31.23'!$AC$105,'Budget vs Actual 03.31.23'!$AE$105,'Budget vs Actual 03.31.23'!$AK$105,'Budget vs Actual 03.31.23'!$AM$105,'Budget vs Actual 03.31.23'!$AS$105,'Budget vs Actual 03.31.23'!$AU$105</definedName>
    <definedName name="QB_FORMULA_115" localSheetId="2" hidden="1">'Budget vs Actual 03.31.23'!$BA$105,'Budget vs Actual 03.31.23'!$BC$105,'Budget vs Actual 03.31.23'!$BI$105,'Budget vs Actual 03.31.23'!$BK$105,'Budget vs Actual 03.31.23'!$BQ$105,'Budget vs Actual 03.31.23'!$BS$105,'Budget vs Actual 03.31.23'!$BY$105,'Budget vs Actual 03.31.23'!$CA$105,'Budget vs Actual 03.31.23'!$CC$105,'Budget vs Actual 03.31.23'!$CE$105,'Budget vs Actual 03.31.23'!$CG$105,'Budget vs Actual 03.31.23'!$CI$105,'Budget vs Actual 03.31.23'!$M$106,'Budget vs Actual 03.31.23'!$O$106,'Budget vs Actual 03.31.23'!$U$106,'Budget vs Actual 03.31.23'!$W$106</definedName>
    <definedName name="QB_FORMULA_116" localSheetId="2" hidden="1">'Budget vs Actual 03.31.23'!$AC$106,'Budget vs Actual 03.31.23'!$AE$106,'Budget vs Actual 03.31.23'!$AK$106,'Budget vs Actual 03.31.23'!$AM$106,'Budget vs Actual 03.31.23'!$AS$106,'Budget vs Actual 03.31.23'!$AU$106,'Budget vs Actual 03.31.23'!$BA$106,'Budget vs Actual 03.31.23'!$BC$106,'Budget vs Actual 03.31.23'!$BI$106,'Budget vs Actual 03.31.23'!$BK$106,'Budget vs Actual 03.31.23'!$BQ$106,'Budget vs Actual 03.31.23'!$BS$106,'Budget vs Actual 03.31.23'!$BY$106,'Budget vs Actual 03.31.23'!$CA$106,'Budget vs Actual 03.31.23'!$CC$106,'Budget vs Actual 03.31.23'!$CE$106</definedName>
    <definedName name="QB_FORMULA_117" localSheetId="2" hidden="1">'Budget vs Actual 03.31.23'!$CG$106,'Budget vs Actual 03.31.23'!$CI$106,'Budget vs Actual 03.31.23'!$M$107,'Budget vs Actual 03.31.23'!$O$107,'Budget vs Actual 03.31.23'!$U$107,'Budget vs Actual 03.31.23'!$W$107,'Budget vs Actual 03.31.23'!$AC$107,'Budget vs Actual 03.31.23'!$AE$107,'Budget vs Actual 03.31.23'!$AK$107,'Budget vs Actual 03.31.23'!$AM$107,'Budget vs Actual 03.31.23'!$AS$107,'Budget vs Actual 03.31.23'!$AU$107,'Budget vs Actual 03.31.23'!$BA$107,'Budget vs Actual 03.31.23'!$BC$107,'Budget vs Actual 03.31.23'!$BI$107,'Budget vs Actual 03.31.23'!$BK$107</definedName>
    <definedName name="QB_FORMULA_118" localSheetId="2" hidden="1">'Budget vs Actual 03.31.23'!$BQ$107,'Budget vs Actual 03.31.23'!$BS$107,'Budget vs Actual 03.31.23'!$BY$107,'Budget vs Actual 03.31.23'!$CA$107,'Budget vs Actual 03.31.23'!$CC$107,'Budget vs Actual 03.31.23'!$CE$107,'Budget vs Actual 03.31.23'!$CG$107,'Budget vs Actual 03.31.23'!$CI$107,'Budget vs Actual 03.31.23'!$I$108,'Budget vs Actual 03.31.23'!$K$108,'Budget vs Actual 03.31.23'!$M$108,'Budget vs Actual 03.31.23'!$O$108,'Budget vs Actual 03.31.23'!$Q$108,'Budget vs Actual 03.31.23'!$S$108,'Budget vs Actual 03.31.23'!$U$108,'Budget vs Actual 03.31.23'!$W$108</definedName>
    <definedName name="QB_FORMULA_119" localSheetId="2" hidden="1">'Budget vs Actual 03.31.23'!$Y$108,'Budget vs Actual 03.31.23'!$AA$108,'Budget vs Actual 03.31.23'!$AC$108,'Budget vs Actual 03.31.23'!$AE$108,'Budget vs Actual 03.31.23'!$AG$108,'Budget vs Actual 03.31.23'!$AI$108,'Budget vs Actual 03.31.23'!$AK$108,'Budget vs Actual 03.31.23'!$AM$108,'Budget vs Actual 03.31.23'!$AO$108,'Budget vs Actual 03.31.23'!$AQ$108,'Budget vs Actual 03.31.23'!$AS$108,'Budget vs Actual 03.31.23'!$AU$108,'Budget vs Actual 03.31.23'!$AW$108,'Budget vs Actual 03.31.23'!$AY$108,'Budget vs Actual 03.31.23'!$BA$108,'Budget vs Actual 03.31.23'!$BC$108</definedName>
    <definedName name="QB_FORMULA_12" localSheetId="0" hidden="1">'Balance Sheet Prev Yr 03.31.23'!$K$100,'Balance Sheet Prev Yr 03.31.23'!$M$100,'Balance Sheet Prev Yr 03.31.23'!$G$101,'Balance Sheet Prev Yr 03.31.23'!$I$101,'Balance Sheet Prev Yr 03.31.23'!$K$101,'Balance Sheet Prev Yr 03.31.23'!$M$101</definedName>
    <definedName name="QB_FORMULA_12" localSheetId="2" hidden="1">'Budget vs Actual 03.31.23'!$AC$17,'Budget vs Actual 03.31.23'!$AE$17,'Budget vs Actual 03.31.23'!$AK$17,'Budget vs Actual 03.31.23'!$AM$17,'Budget vs Actual 03.31.23'!$AS$17,'Budget vs Actual 03.31.23'!$AU$17,'Budget vs Actual 03.31.23'!$BA$17,'Budget vs Actual 03.31.23'!$BC$17,'Budget vs Actual 03.31.23'!$BI$17,'Budget vs Actual 03.31.23'!$BK$17,'Budget vs Actual 03.31.23'!$BQ$17,'Budget vs Actual 03.31.23'!$BS$17,'Budget vs Actual 03.31.23'!$BY$17,'Budget vs Actual 03.31.23'!$CA$17,'Budget vs Actual 03.31.23'!$CC$17,'Budget vs Actual 03.31.23'!$CE$17</definedName>
    <definedName name="QB_FORMULA_120" localSheetId="2" hidden="1">'Budget vs Actual 03.31.23'!$BE$108,'Budget vs Actual 03.31.23'!$BG$108,'Budget vs Actual 03.31.23'!$BI$108,'Budget vs Actual 03.31.23'!$BK$108,'Budget vs Actual 03.31.23'!$BM$108,'Budget vs Actual 03.31.23'!$BO$108,'Budget vs Actual 03.31.23'!$BQ$108,'Budget vs Actual 03.31.23'!$BS$108,'Budget vs Actual 03.31.23'!$BU$108,'Budget vs Actual 03.31.23'!$BW$108,'Budget vs Actual 03.31.23'!$BY$108,'Budget vs Actual 03.31.23'!$CA$108,'Budget vs Actual 03.31.23'!$CC$108,'Budget vs Actual 03.31.23'!$CE$108,'Budget vs Actual 03.31.23'!$CG$108,'Budget vs Actual 03.31.23'!$CI$108</definedName>
    <definedName name="QB_FORMULA_121" localSheetId="2" hidden="1">'Budget vs Actual 03.31.23'!$M$110,'Budget vs Actual 03.31.23'!$O$110,'Budget vs Actual 03.31.23'!$U$110,'Budget vs Actual 03.31.23'!$W$110,'Budget vs Actual 03.31.23'!$AC$110,'Budget vs Actual 03.31.23'!$AE$110,'Budget vs Actual 03.31.23'!$AK$110,'Budget vs Actual 03.31.23'!$AM$110,'Budget vs Actual 03.31.23'!$AS$110,'Budget vs Actual 03.31.23'!$AU$110,'Budget vs Actual 03.31.23'!$BA$110,'Budget vs Actual 03.31.23'!$BC$110,'Budget vs Actual 03.31.23'!$BI$110,'Budget vs Actual 03.31.23'!$BK$110,'Budget vs Actual 03.31.23'!$BQ$110,'Budget vs Actual 03.31.23'!$BS$110</definedName>
    <definedName name="QB_FORMULA_122" localSheetId="2" hidden="1">'Budget vs Actual 03.31.23'!$BY$110,'Budget vs Actual 03.31.23'!$CA$110,'Budget vs Actual 03.31.23'!$CC$110,'Budget vs Actual 03.31.23'!$CE$110,'Budget vs Actual 03.31.23'!$CG$110,'Budget vs Actual 03.31.23'!$CI$110,'Budget vs Actual 03.31.23'!$M$111,'Budget vs Actual 03.31.23'!$O$111,'Budget vs Actual 03.31.23'!$U$111,'Budget vs Actual 03.31.23'!$W$111,'Budget vs Actual 03.31.23'!$AC$111,'Budget vs Actual 03.31.23'!$AE$111,'Budget vs Actual 03.31.23'!$AK$111,'Budget vs Actual 03.31.23'!$AM$111,'Budget vs Actual 03.31.23'!$AS$111,'Budget vs Actual 03.31.23'!$AU$111</definedName>
    <definedName name="QB_FORMULA_123" localSheetId="2" hidden="1">'Budget vs Actual 03.31.23'!$BA$111,'Budget vs Actual 03.31.23'!$BC$111,'Budget vs Actual 03.31.23'!$BI$111,'Budget vs Actual 03.31.23'!$BK$111,'Budget vs Actual 03.31.23'!$BQ$111,'Budget vs Actual 03.31.23'!$BS$111,'Budget vs Actual 03.31.23'!$BY$111,'Budget vs Actual 03.31.23'!$CA$111,'Budget vs Actual 03.31.23'!$CC$111,'Budget vs Actual 03.31.23'!$CE$111,'Budget vs Actual 03.31.23'!$CG$111,'Budget vs Actual 03.31.23'!$CI$111,'Budget vs Actual 03.31.23'!$M$113,'Budget vs Actual 03.31.23'!$O$113,'Budget vs Actual 03.31.23'!$U$113,'Budget vs Actual 03.31.23'!$W$113</definedName>
    <definedName name="QB_FORMULA_124" localSheetId="2" hidden="1">'Budget vs Actual 03.31.23'!$AC$113,'Budget vs Actual 03.31.23'!$AE$113,'Budget vs Actual 03.31.23'!$AK$113,'Budget vs Actual 03.31.23'!$AM$113,'Budget vs Actual 03.31.23'!$AS$113,'Budget vs Actual 03.31.23'!$AU$113,'Budget vs Actual 03.31.23'!$BA$113,'Budget vs Actual 03.31.23'!$BC$113,'Budget vs Actual 03.31.23'!$BI$113,'Budget vs Actual 03.31.23'!$BK$113,'Budget vs Actual 03.31.23'!$BQ$113,'Budget vs Actual 03.31.23'!$BS$113,'Budget vs Actual 03.31.23'!$BY$113,'Budget vs Actual 03.31.23'!$CA$113,'Budget vs Actual 03.31.23'!$CC$113,'Budget vs Actual 03.31.23'!$CE$113</definedName>
    <definedName name="QB_FORMULA_125" localSheetId="2" hidden="1">'Budget vs Actual 03.31.23'!$CG$113,'Budget vs Actual 03.31.23'!$CI$113,'Budget vs Actual 03.31.23'!$M$114,'Budget vs Actual 03.31.23'!$O$114,'Budget vs Actual 03.31.23'!$U$114,'Budget vs Actual 03.31.23'!$W$114,'Budget vs Actual 03.31.23'!$AC$114,'Budget vs Actual 03.31.23'!$AE$114,'Budget vs Actual 03.31.23'!$AK$114,'Budget vs Actual 03.31.23'!$AM$114,'Budget vs Actual 03.31.23'!$AS$114,'Budget vs Actual 03.31.23'!$AU$114,'Budget vs Actual 03.31.23'!$BA$114,'Budget vs Actual 03.31.23'!$BC$114,'Budget vs Actual 03.31.23'!$BI$114,'Budget vs Actual 03.31.23'!$BK$114</definedName>
    <definedName name="QB_FORMULA_126" localSheetId="2" hidden="1">'Budget vs Actual 03.31.23'!$BQ$114,'Budget vs Actual 03.31.23'!$BS$114,'Budget vs Actual 03.31.23'!$BY$114,'Budget vs Actual 03.31.23'!$CA$114,'Budget vs Actual 03.31.23'!$CC$114,'Budget vs Actual 03.31.23'!$CE$114,'Budget vs Actual 03.31.23'!$CG$114,'Budget vs Actual 03.31.23'!$CI$114,'Budget vs Actual 03.31.23'!$M$115,'Budget vs Actual 03.31.23'!$O$115,'Budget vs Actual 03.31.23'!$U$115,'Budget vs Actual 03.31.23'!$W$115,'Budget vs Actual 03.31.23'!$AC$115,'Budget vs Actual 03.31.23'!$AE$115,'Budget vs Actual 03.31.23'!$AK$115,'Budget vs Actual 03.31.23'!$AM$115</definedName>
    <definedName name="QB_FORMULA_127" localSheetId="2" hidden="1">'Budget vs Actual 03.31.23'!$AS$115,'Budget vs Actual 03.31.23'!$AU$115,'Budget vs Actual 03.31.23'!$BA$115,'Budget vs Actual 03.31.23'!$BC$115,'Budget vs Actual 03.31.23'!$BI$115,'Budget vs Actual 03.31.23'!$BK$115,'Budget vs Actual 03.31.23'!$BQ$115,'Budget vs Actual 03.31.23'!$BS$115,'Budget vs Actual 03.31.23'!$BY$115,'Budget vs Actual 03.31.23'!$CA$115,'Budget vs Actual 03.31.23'!$CC$115,'Budget vs Actual 03.31.23'!$CE$115,'Budget vs Actual 03.31.23'!$CG$115,'Budget vs Actual 03.31.23'!$CI$115,'Budget vs Actual 03.31.23'!$M$116,'Budget vs Actual 03.31.23'!$O$116</definedName>
    <definedName name="QB_FORMULA_128" localSheetId="2" hidden="1">'Budget vs Actual 03.31.23'!$U$116,'Budget vs Actual 03.31.23'!$W$116,'Budget vs Actual 03.31.23'!$AC$116,'Budget vs Actual 03.31.23'!$AE$116,'Budget vs Actual 03.31.23'!$AK$116,'Budget vs Actual 03.31.23'!$AM$116,'Budget vs Actual 03.31.23'!$AS$116,'Budget vs Actual 03.31.23'!$AU$116,'Budget vs Actual 03.31.23'!$BA$116,'Budget vs Actual 03.31.23'!$BC$116,'Budget vs Actual 03.31.23'!$BI$116,'Budget vs Actual 03.31.23'!$BK$116,'Budget vs Actual 03.31.23'!$BQ$116,'Budget vs Actual 03.31.23'!$BS$116,'Budget vs Actual 03.31.23'!$BY$116,'Budget vs Actual 03.31.23'!$CA$116</definedName>
    <definedName name="QB_FORMULA_129" localSheetId="2" hidden="1">'Budget vs Actual 03.31.23'!$CC$116,'Budget vs Actual 03.31.23'!$CE$116,'Budget vs Actual 03.31.23'!$CG$116,'Budget vs Actual 03.31.23'!$CI$116,'Budget vs Actual 03.31.23'!$I$117,'Budget vs Actual 03.31.23'!$K$117,'Budget vs Actual 03.31.23'!$M$117,'Budget vs Actual 03.31.23'!$O$117,'Budget vs Actual 03.31.23'!$Q$117,'Budget vs Actual 03.31.23'!$S$117,'Budget vs Actual 03.31.23'!$U$117,'Budget vs Actual 03.31.23'!$W$117,'Budget vs Actual 03.31.23'!$Y$117,'Budget vs Actual 03.31.23'!$AA$117,'Budget vs Actual 03.31.23'!$AC$117,'Budget vs Actual 03.31.23'!$AE$117</definedName>
    <definedName name="QB_FORMULA_13" localSheetId="2" hidden="1">'Budget vs Actual 03.31.23'!$CG$17,'Budget vs Actual 03.31.23'!$CI$17,'Budget vs Actual 03.31.23'!$M$18,'Budget vs Actual 03.31.23'!$O$18,'Budget vs Actual 03.31.23'!$U$18,'Budget vs Actual 03.31.23'!$W$18,'Budget vs Actual 03.31.23'!$AC$18,'Budget vs Actual 03.31.23'!$AE$18,'Budget vs Actual 03.31.23'!$AK$18,'Budget vs Actual 03.31.23'!$AM$18,'Budget vs Actual 03.31.23'!$AS$18,'Budget vs Actual 03.31.23'!$AU$18,'Budget vs Actual 03.31.23'!$BA$18,'Budget vs Actual 03.31.23'!$BC$18,'Budget vs Actual 03.31.23'!$BI$18,'Budget vs Actual 03.31.23'!$BK$18</definedName>
    <definedName name="QB_FORMULA_130" localSheetId="2" hidden="1">'Budget vs Actual 03.31.23'!$AG$117,'Budget vs Actual 03.31.23'!$AI$117,'Budget vs Actual 03.31.23'!$AK$117,'Budget vs Actual 03.31.23'!$AM$117,'Budget vs Actual 03.31.23'!$AO$117,'Budget vs Actual 03.31.23'!$AQ$117,'Budget vs Actual 03.31.23'!$AS$117,'Budget vs Actual 03.31.23'!$AU$117,'Budget vs Actual 03.31.23'!$AW$117,'Budget vs Actual 03.31.23'!$AY$117,'Budget vs Actual 03.31.23'!$BA$117,'Budget vs Actual 03.31.23'!$BC$117,'Budget vs Actual 03.31.23'!$BE$117,'Budget vs Actual 03.31.23'!$BG$117,'Budget vs Actual 03.31.23'!$BI$117,'Budget vs Actual 03.31.23'!$BK$117</definedName>
    <definedName name="QB_FORMULA_131" localSheetId="2" hidden="1">'Budget vs Actual 03.31.23'!$BM$117,'Budget vs Actual 03.31.23'!$BO$117,'Budget vs Actual 03.31.23'!$BQ$117,'Budget vs Actual 03.31.23'!$BS$117,'Budget vs Actual 03.31.23'!$BU$117,'Budget vs Actual 03.31.23'!$BW$117,'Budget vs Actual 03.31.23'!$BY$117,'Budget vs Actual 03.31.23'!$CA$117,'Budget vs Actual 03.31.23'!$CC$117,'Budget vs Actual 03.31.23'!$CE$117,'Budget vs Actual 03.31.23'!$CG$117,'Budget vs Actual 03.31.23'!$CI$117,'Budget vs Actual 03.31.23'!$BI$118,'Budget vs Actual 03.31.23'!$BK$118,'Budget vs Actual 03.31.23'!$BQ$118,'Budget vs Actual 03.31.23'!$BS$118</definedName>
    <definedName name="QB_FORMULA_132" localSheetId="2" hidden="1">'Budget vs Actual 03.31.23'!$BY$118,'Budget vs Actual 03.31.23'!$CA$118,'Budget vs Actual 03.31.23'!$CC$118,'Budget vs Actual 03.31.23'!$CE$118,'Budget vs Actual 03.31.23'!$CG$118,'Budget vs Actual 03.31.23'!$CI$118,'Budget vs Actual 03.31.23'!$M$119,'Budget vs Actual 03.31.23'!$O$119,'Budget vs Actual 03.31.23'!$U$119,'Budget vs Actual 03.31.23'!$W$119,'Budget vs Actual 03.31.23'!$AC$119,'Budget vs Actual 03.31.23'!$AE$119,'Budget vs Actual 03.31.23'!$AK$119,'Budget vs Actual 03.31.23'!$AM$119,'Budget vs Actual 03.31.23'!$AS$119,'Budget vs Actual 03.31.23'!$AU$119</definedName>
    <definedName name="QB_FORMULA_133" localSheetId="2" hidden="1">'Budget vs Actual 03.31.23'!$BA$119,'Budget vs Actual 03.31.23'!$BC$119,'Budget vs Actual 03.31.23'!$BI$119,'Budget vs Actual 03.31.23'!$BK$119,'Budget vs Actual 03.31.23'!$BQ$119,'Budget vs Actual 03.31.23'!$BS$119,'Budget vs Actual 03.31.23'!$BY$119,'Budget vs Actual 03.31.23'!$CA$119,'Budget vs Actual 03.31.23'!$CC$119,'Budget vs Actual 03.31.23'!$CE$119,'Budget vs Actual 03.31.23'!$CG$119,'Budget vs Actual 03.31.23'!$CI$119,'Budget vs Actual 03.31.23'!$M$120,'Budget vs Actual 03.31.23'!$O$120,'Budget vs Actual 03.31.23'!$U$120,'Budget vs Actual 03.31.23'!$W$120</definedName>
    <definedName name="QB_FORMULA_134" localSheetId="2" hidden="1">'Budget vs Actual 03.31.23'!$AC$120,'Budget vs Actual 03.31.23'!$AE$120,'Budget vs Actual 03.31.23'!$AK$120,'Budget vs Actual 03.31.23'!$AM$120,'Budget vs Actual 03.31.23'!$AS$120,'Budget vs Actual 03.31.23'!$AU$120,'Budget vs Actual 03.31.23'!$BA$120,'Budget vs Actual 03.31.23'!$BC$120,'Budget vs Actual 03.31.23'!$BI$120,'Budget vs Actual 03.31.23'!$BK$120,'Budget vs Actual 03.31.23'!$BQ$120,'Budget vs Actual 03.31.23'!$BS$120,'Budget vs Actual 03.31.23'!$BY$120,'Budget vs Actual 03.31.23'!$CA$120,'Budget vs Actual 03.31.23'!$CC$120,'Budget vs Actual 03.31.23'!$CE$120</definedName>
    <definedName name="QB_FORMULA_135" localSheetId="2" hidden="1">'Budget vs Actual 03.31.23'!$CG$120,'Budget vs Actual 03.31.23'!$CI$120,'Budget vs Actual 03.31.23'!$M$121,'Budget vs Actual 03.31.23'!$O$121,'Budget vs Actual 03.31.23'!$U$121,'Budget vs Actual 03.31.23'!$W$121,'Budget vs Actual 03.31.23'!$AC$121,'Budget vs Actual 03.31.23'!$AE$121,'Budget vs Actual 03.31.23'!$AK$121,'Budget vs Actual 03.31.23'!$AM$121,'Budget vs Actual 03.31.23'!$AS$121,'Budget vs Actual 03.31.23'!$AU$121,'Budget vs Actual 03.31.23'!$BA$121,'Budget vs Actual 03.31.23'!$BC$121,'Budget vs Actual 03.31.23'!$BI$121,'Budget vs Actual 03.31.23'!$BK$121</definedName>
    <definedName name="QB_FORMULA_136" localSheetId="2" hidden="1">'Budget vs Actual 03.31.23'!$BQ$121,'Budget vs Actual 03.31.23'!$BS$121,'Budget vs Actual 03.31.23'!$BY$121,'Budget vs Actual 03.31.23'!$CA$121,'Budget vs Actual 03.31.23'!$CC$121,'Budget vs Actual 03.31.23'!$CE$121,'Budget vs Actual 03.31.23'!$CG$121,'Budget vs Actual 03.31.23'!$CI$121,'Budget vs Actual 03.31.23'!$M$122,'Budget vs Actual 03.31.23'!$O$122,'Budget vs Actual 03.31.23'!$U$122,'Budget vs Actual 03.31.23'!$W$122,'Budget vs Actual 03.31.23'!$AC$122,'Budget vs Actual 03.31.23'!$AE$122,'Budget vs Actual 03.31.23'!$AK$122,'Budget vs Actual 03.31.23'!$AM$122</definedName>
    <definedName name="QB_FORMULA_137" localSheetId="2" hidden="1">'Budget vs Actual 03.31.23'!$AS$122,'Budget vs Actual 03.31.23'!$AU$122,'Budget vs Actual 03.31.23'!$BA$122,'Budget vs Actual 03.31.23'!$BC$122,'Budget vs Actual 03.31.23'!$BI$122,'Budget vs Actual 03.31.23'!$BK$122,'Budget vs Actual 03.31.23'!$BQ$122,'Budget vs Actual 03.31.23'!$BS$122,'Budget vs Actual 03.31.23'!$BY$122,'Budget vs Actual 03.31.23'!$CA$122,'Budget vs Actual 03.31.23'!$CC$122,'Budget vs Actual 03.31.23'!$CE$122,'Budget vs Actual 03.31.23'!$CG$122,'Budget vs Actual 03.31.23'!$CI$122,'Budget vs Actual 03.31.23'!$M$123,'Budget vs Actual 03.31.23'!$O$123</definedName>
    <definedName name="QB_FORMULA_138" localSheetId="2" hidden="1">'Budget vs Actual 03.31.23'!$U$123,'Budget vs Actual 03.31.23'!$W$123,'Budget vs Actual 03.31.23'!$AC$123,'Budget vs Actual 03.31.23'!$AE$123,'Budget vs Actual 03.31.23'!$AK$123,'Budget vs Actual 03.31.23'!$AM$123,'Budget vs Actual 03.31.23'!$AS$123,'Budget vs Actual 03.31.23'!$AU$123,'Budget vs Actual 03.31.23'!$BA$123,'Budget vs Actual 03.31.23'!$BC$123,'Budget vs Actual 03.31.23'!$BI$123,'Budget vs Actual 03.31.23'!$BK$123,'Budget vs Actual 03.31.23'!$BQ$123,'Budget vs Actual 03.31.23'!$BS$123,'Budget vs Actual 03.31.23'!$BY$123,'Budget vs Actual 03.31.23'!$CA$123</definedName>
    <definedName name="QB_FORMULA_139" localSheetId="2" hidden="1">'Budget vs Actual 03.31.23'!$CC$123,'Budget vs Actual 03.31.23'!$CE$123,'Budget vs Actual 03.31.23'!$CG$123,'Budget vs Actual 03.31.23'!$CI$123,'Budget vs Actual 03.31.23'!$M$124,'Budget vs Actual 03.31.23'!$O$124,'Budget vs Actual 03.31.23'!$U$124,'Budget vs Actual 03.31.23'!$W$124,'Budget vs Actual 03.31.23'!$AC$124,'Budget vs Actual 03.31.23'!$AE$124,'Budget vs Actual 03.31.23'!$AK$124,'Budget vs Actual 03.31.23'!$AM$124,'Budget vs Actual 03.31.23'!$AS$124,'Budget vs Actual 03.31.23'!$AU$124,'Budget vs Actual 03.31.23'!$BA$124,'Budget vs Actual 03.31.23'!$BC$124</definedName>
    <definedName name="QB_FORMULA_14" localSheetId="2" hidden="1">'Budget vs Actual 03.31.23'!$BQ$18,'Budget vs Actual 03.31.23'!$BS$18,'Budget vs Actual 03.31.23'!$BY$18,'Budget vs Actual 03.31.23'!$CA$18,'Budget vs Actual 03.31.23'!$CC$18,'Budget vs Actual 03.31.23'!$CE$18,'Budget vs Actual 03.31.23'!$CG$18,'Budget vs Actual 03.31.23'!$CI$18,'Budget vs Actual 03.31.23'!$M$19,'Budget vs Actual 03.31.23'!$O$19,'Budget vs Actual 03.31.23'!$U$19,'Budget vs Actual 03.31.23'!$W$19,'Budget vs Actual 03.31.23'!$AC$19,'Budget vs Actual 03.31.23'!$AE$19,'Budget vs Actual 03.31.23'!$AK$19,'Budget vs Actual 03.31.23'!$AM$19</definedName>
    <definedName name="QB_FORMULA_140" localSheetId="2" hidden="1">'Budget vs Actual 03.31.23'!$BI$124,'Budget vs Actual 03.31.23'!$BK$124,'Budget vs Actual 03.31.23'!$BQ$124,'Budget vs Actual 03.31.23'!$BS$124,'Budget vs Actual 03.31.23'!$BY$124,'Budget vs Actual 03.31.23'!$CA$124,'Budget vs Actual 03.31.23'!$CC$124,'Budget vs Actual 03.31.23'!$CE$124,'Budget vs Actual 03.31.23'!$CG$124,'Budget vs Actual 03.31.23'!$CI$124,'Budget vs Actual 03.31.23'!$M$125,'Budget vs Actual 03.31.23'!$O$125,'Budget vs Actual 03.31.23'!$U$125,'Budget vs Actual 03.31.23'!$W$125,'Budget vs Actual 03.31.23'!$AC$125,'Budget vs Actual 03.31.23'!$AE$125</definedName>
    <definedName name="QB_FORMULA_141" localSheetId="2" hidden="1">'Budget vs Actual 03.31.23'!$AK$125,'Budget vs Actual 03.31.23'!$AM$125,'Budget vs Actual 03.31.23'!$AS$125,'Budget vs Actual 03.31.23'!$AU$125,'Budget vs Actual 03.31.23'!$BA$125,'Budget vs Actual 03.31.23'!$BC$125,'Budget vs Actual 03.31.23'!$BI$125,'Budget vs Actual 03.31.23'!$BK$125,'Budget vs Actual 03.31.23'!$BQ$125,'Budget vs Actual 03.31.23'!$BS$125,'Budget vs Actual 03.31.23'!$BY$125,'Budget vs Actual 03.31.23'!$CA$125,'Budget vs Actual 03.31.23'!$CC$125,'Budget vs Actual 03.31.23'!$CE$125,'Budget vs Actual 03.31.23'!$CG$125,'Budget vs Actual 03.31.23'!$CI$125</definedName>
    <definedName name="QB_FORMULA_142" localSheetId="2" hidden="1">'Budget vs Actual 03.31.23'!$I$126,'Budget vs Actual 03.31.23'!$K$126,'Budget vs Actual 03.31.23'!$M$126,'Budget vs Actual 03.31.23'!$O$126,'Budget vs Actual 03.31.23'!$Q$126,'Budget vs Actual 03.31.23'!$S$126,'Budget vs Actual 03.31.23'!$U$126,'Budget vs Actual 03.31.23'!$W$126,'Budget vs Actual 03.31.23'!$Y$126,'Budget vs Actual 03.31.23'!$AA$126,'Budget vs Actual 03.31.23'!$AC$126,'Budget vs Actual 03.31.23'!$AE$126,'Budget vs Actual 03.31.23'!$AG$126,'Budget vs Actual 03.31.23'!$AI$126,'Budget vs Actual 03.31.23'!$AK$126,'Budget vs Actual 03.31.23'!$AM$126</definedName>
    <definedName name="QB_FORMULA_143" localSheetId="2" hidden="1">'Budget vs Actual 03.31.23'!$AO$126,'Budget vs Actual 03.31.23'!$AQ$126,'Budget vs Actual 03.31.23'!$AS$126,'Budget vs Actual 03.31.23'!$AU$126,'Budget vs Actual 03.31.23'!$AW$126,'Budget vs Actual 03.31.23'!$AY$126,'Budget vs Actual 03.31.23'!$BA$126,'Budget vs Actual 03.31.23'!$BC$126,'Budget vs Actual 03.31.23'!$BE$126,'Budget vs Actual 03.31.23'!$BG$126,'Budget vs Actual 03.31.23'!$BI$126,'Budget vs Actual 03.31.23'!$BK$126,'Budget vs Actual 03.31.23'!$BM$126,'Budget vs Actual 03.31.23'!$BO$126,'Budget vs Actual 03.31.23'!$BQ$126,'Budget vs Actual 03.31.23'!$BS$126</definedName>
    <definedName name="QB_FORMULA_144" localSheetId="2" hidden="1">'Budget vs Actual 03.31.23'!$BU$126,'Budget vs Actual 03.31.23'!$BW$126,'Budget vs Actual 03.31.23'!$BY$126,'Budget vs Actual 03.31.23'!$CA$126,'Budget vs Actual 03.31.23'!$CC$126,'Budget vs Actual 03.31.23'!$CE$126,'Budget vs Actual 03.31.23'!$CG$126,'Budget vs Actual 03.31.23'!$CI$126,'Budget vs Actual 03.31.23'!$M$128,'Budget vs Actual 03.31.23'!$O$128,'Budget vs Actual 03.31.23'!$U$128,'Budget vs Actual 03.31.23'!$W$128,'Budget vs Actual 03.31.23'!$AC$128,'Budget vs Actual 03.31.23'!$AE$128,'Budget vs Actual 03.31.23'!$AK$128,'Budget vs Actual 03.31.23'!$AM$128</definedName>
    <definedName name="QB_FORMULA_145" localSheetId="2" hidden="1">'Budget vs Actual 03.31.23'!$AS$128,'Budget vs Actual 03.31.23'!$AU$128,'Budget vs Actual 03.31.23'!$BA$128,'Budget vs Actual 03.31.23'!$BC$128,'Budget vs Actual 03.31.23'!$BI$128,'Budget vs Actual 03.31.23'!$BK$128,'Budget vs Actual 03.31.23'!$BQ$128,'Budget vs Actual 03.31.23'!$BS$128,'Budget vs Actual 03.31.23'!$BY$128,'Budget vs Actual 03.31.23'!$CA$128,'Budget vs Actual 03.31.23'!$CC$128,'Budget vs Actual 03.31.23'!$CE$128,'Budget vs Actual 03.31.23'!$CG$128,'Budget vs Actual 03.31.23'!$CI$128,'Budget vs Actual 03.31.23'!$M$129,'Budget vs Actual 03.31.23'!$O$129</definedName>
    <definedName name="QB_FORMULA_146" localSheetId="2" hidden="1">'Budget vs Actual 03.31.23'!$U$129,'Budget vs Actual 03.31.23'!$W$129,'Budget vs Actual 03.31.23'!$AC$129,'Budget vs Actual 03.31.23'!$AE$129,'Budget vs Actual 03.31.23'!$AK$129,'Budget vs Actual 03.31.23'!$AM$129,'Budget vs Actual 03.31.23'!$AS$129,'Budget vs Actual 03.31.23'!$AU$129,'Budget vs Actual 03.31.23'!$BA$129,'Budget vs Actual 03.31.23'!$BC$129,'Budget vs Actual 03.31.23'!$BI$129,'Budget vs Actual 03.31.23'!$BK$129,'Budget vs Actual 03.31.23'!$BQ$129,'Budget vs Actual 03.31.23'!$BS$129,'Budget vs Actual 03.31.23'!$BY$129,'Budget vs Actual 03.31.23'!$CA$129</definedName>
    <definedName name="QB_FORMULA_147" localSheetId="2" hidden="1">'Budget vs Actual 03.31.23'!$CC$129,'Budget vs Actual 03.31.23'!$CE$129,'Budget vs Actual 03.31.23'!$CG$129,'Budget vs Actual 03.31.23'!$CI$129,'Budget vs Actual 03.31.23'!$M$130,'Budget vs Actual 03.31.23'!$O$130,'Budget vs Actual 03.31.23'!$U$130,'Budget vs Actual 03.31.23'!$W$130,'Budget vs Actual 03.31.23'!$AC$130,'Budget vs Actual 03.31.23'!$AE$130,'Budget vs Actual 03.31.23'!$AK$130,'Budget vs Actual 03.31.23'!$AM$130,'Budget vs Actual 03.31.23'!$AS$130,'Budget vs Actual 03.31.23'!$AU$130,'Budget vs Actual 03.31.23'!$BA$130,'Budget vs Actual 03.31.23'!$BC$130</definedName>
    <definedName name="QB_FORMULA_148" localSheetId="2" hidden="1">'Budget vs Actual 03.31.23'!$CC$130,'Budget vs Actual 03.31.23'!$CE$130,'Budget vs Actual 03.31.23'!$CG$130,'Budget vs Actual 03.31.23'!$CI$130,'Budget vs Actual 03.31.23'!$M$131,'Budget vs Actual 03.31.23'!$O$131,'Budget vs Actual 03.31.23'!$U$131,'Budget vs Actual 03.31.23'!$W$131,'Budget vs Actual 03.31.23'!$AC$131,'Budget vs Actual 03.31.23'!$AE$131,'Budget vs Actual 03.31.23'!$AK$131,'Budget vs Actual 03.31.23'!$AM$131,'Budget vs Actual 03.31.23'!$AS$131,'Budget vs Actual 03.31.23'!$AU$131,'Budget vs Actual 03.31.23'!$BA$131,'Budget vs Actual 03.31.23'!$BC$131</definedName>
    <definedName name="QB_FORMULA_149" localSheetId="2" hidden="1">'Budget vs Actual 03.31.23'!$BI$131,'Budget vs Actual 03.31.23'!$BK$131,'Budget vs Actual 03.31.23'!$BQ$131,'Budget vs Actual 03.31.23'!$BS$131,'Budget vs Actual 03.31.23'!$BY$131,'Budget vs Actual 03.31.23'!$CA$131,'Budget vs Actual 03.31.23'!$CC$131,'Budget vs Actual 03.31.23'!$CE$131,'Budget vs Actual 03.31.23'!$CG$131,'Budget vs Actual 03.31.23'!$CI$131,'Budget vs Actual 03.31.23'!$M$132,'Budget vs Actual 03.31.23'!$O$132,'Budget vs Actual 03.31.23'!$U$132,'Budget vs Actual 03.31.23'!$W$132,'Budget vs Actual 03.31.23'!$AC$132,'Budget vs Actual 03.31.23'!$AE$132</definedName>
    <definedName name="QB_FORMULA_15" localSheetId="2" hidden="1">'Budget vs Actual 03.31.23'!$AS$19,'Budget vs Actual 03.31.23'!$AU$19,'Budget vs Actual 03.31.23'!$BA$19,'Budget vs Actual 03.31.23'!$BC$19,'Budget vs Actual 03.31.23'!$BI$19,'Budget vs Actual 03.31.23'!$BK$19,'Budget vs Actual 03.31.23'!$BQ$19,'Budget vs Actual 03.31.23'!$BS$19,'Budget vs Actual 03.31.23'!$BY$19,'Budget vs Actual 03.31.23'!$CA$19,'Budget vs Actual 03.31.23'!$CC$19,'Budget vs Actual 03.31.23'!$CE$19,'Budget vs Actual 03.31.23'!$CG$19,'Budget vs Actual 03.31.23'!$CI$19,'Budget vs Actual 03.31.23'!$CC$20,'Budget vs Actual 03.31.23'!$CC$21</definedName>
    <definedName name="QB_FORMULA_150" localSheetId="2" hidden="1">'Budget vs Actual 03.31.23'!$AK$132,'Budget vs Actual 03.31.23'!$AM$132,'Budget vs Actual 03.31.23'!$AS$132,'Budget vs Actual 03.31.23'!$AU$132,'Budget vs Actual 03.31.23'!$BA$132,'Budget vs Actual 03.31.23'!$BC$132,'Budget vs Actual 03.31.23'!$BI$132,'Budget vs Actual 03.31.23'!$BK$132,'Budget vs Actual 03.31.23'!$BQ$132,'Budget vs Actual 03.31.23'!$BS$132,'Budget vs Actual 03.31.23'!$BY$132,'Budget vs Actual 03.31.23'!$CA$132,'Budget vs Actual 03.31.23'!$CC$132,'Budget vs Actual 03.31.23'!$CE$132,'Budget vs Actual 03.31.23'!$CG$132,'Budget vs Actual 03.31.23'!$CI$132</definedName>
    <definedName name="QB_FORMULA_151" localSheetId="2" hidden="1">'Budget vs Actual 03.31.23'!$M$133,'Budget vs Actual 03.31.23'!$O$133,'Budget vs Actual 03.31.23'!$U$133,'Budget vs Actual 03.31.23'!$W$133,'Budget vs Actual 03.31.23'!$AC$133,'Budget vs Actual 03.31.23'!$AE$133,'Budget vs Actual 03.31.23'!$AK$133,'Budget vs Actual 03.31.23'!$AM$133,'Budget vs Actual 03.31.23'!$AS$133,'Budget vs Actual 03.31.23'!$AU$133,'Budget vs Actual 03.31.23'!$BA$133,'Budget vs Actual 03.31.23'!$BC$133,'Budget vs Actual 03.31.23'!$BI$133,'Budget vs Actual 03.31.23'!$BK$133,'Budget vs Actual 03.31.23'!$BQ$133,'Budget vs Actual 03.31.23'!$BS$133</definedName>
    <definedName name="QB_FORMULA_152" localSheetId="2" hidden="1">'Budget vs Actual 03.31.23'!$BY$133,'Budget vs Actual 03.31.23'!$CA$133,'Budget vs Actual 03.31.23'!$CC$133,'Budget vs Actual 03.31.23'!$CE$133,'Budget vs Actual 03.31.23'!$CG$133,'Budget vs Actual 03.31.23'!$CI$133,'Budget vs Actual 03.31.23'!$M$135,'Budget vs Actual 03.31.23'!$O$135,'Budget vs Actual 03.31.23'!$U$135,'Budget vs Actual 03.31.23'!$W$135,'Budget vs Actual 03.31.23'!$AC$135,'Budget vs Actual 03.31.23'!$AE$135,'Budget vs Actual 03.31.23'!$AK$135,'Budget vs Actual 03.31.23'!$AM$135,'Budget vs Actual 03.31.23'!$AS$135,'Budget vs Actual 03.31.23'!$AU$135</definedName>
    <definedName name="QB_FORMULA_153" localSheetId="2" hidden="1">'Budget vs Actual 03.31.23'!$BA$135,'Budget vs Actual 03.31.23'!$BC$135,'Budget vs Actual 03.31.23'!$BI$135,'Budget vs Actual 03.31.23'!$BK$135,'Budget vs Actual 03.31.23'!$BQ$135,'Budget vs Actual 03.31.23'!$BS$135,'Budget vs Actual 03.31.23'!$BY$135,'Budget vs Actual 03.31.23'!$CA$135,'Budget vs Actual 03.31.23'!$CC$135,'Budget vs Actual 03.31.23'!$CE$135,'Budget vs Actual 03.31.23'!$CG$135,'Budget vs Actual 03.31.23'!$CI$135,'Budget vs Actual 03.31.23'!$BI$136,'Budget vs Actual 03.31.23'!$BK$136,'Budget vs Actual 03.31.23'!$BQ$136,'Budget vs Actual 03.31.23'!$BS$136</definedName>
    <definedName name="QB_FORMULA_154" localSheetId="2" hidden="1">'Budget vs Actual 03.31.23'!$BY$136,'Budget vs Actual 03.31.23'!$CA$136,'Budget vs Actual 03.31.23'!$CC$136,'Budget vs Actual 03.31.23'!$CE$136,'Budget vs Actual 03.31.23'!$CG$136,'Budget vs Actual 03.31.23'!$CI$136,'Budget vs Actual 03.31.23'!$M$137,'Budget vs Actual 03.31.23'!$O$137,'Budget vs Actual 03.31.23'!$U$137,'Budget vs Actual 03.31.23'!$W$137,'Budget vs Actual 03.31.23'!$AC$137,'Budget vs Actual 03.31.23'!$AE$137,'Budget vs Actual 03.31.23'!$AK$137,'Budget vs Actual 03.31.23'!$AM$137,'Budget vs Actual 03.31.23'!$AS$137,'Budget vs Actual 03.31.23'!$AU$137</definedName>
    <definedName name="QB_FORMULA_155" localSheetId="2" hidden="1">'Budget vs Actual 03.31.23'!$BA$137,'Budget vs Actual 03.31.23'!$BC$137,'Budget vs Actual 03.31.23'!$BI$137,'Budget vs Actual 03.31.23'!$BK$137,'Budget vs Actual 03.31.23'!$BQ$137,'Budget vs Actual 03.31.23'!$BS$137,'Budget vs Actual 03.31.23'!$BY$137,'Budget vs Actual 03.31.23'!$CA$137,'Budget vs Actual 03.31.23'!$CC$137,'Budget vs Actual 03.31.23'!$CE$137,'Budget vs Actual 03.31.23'!$CG$137,'Budget vs Actual 03.31.23'!$CI$137,'Budget vs Actual 03.31.23'!$M$138,'Budget vs Actual 03.31.23'!$O$138,'Budget vs Actual 03.31.23'!$U$138,'Budget vs Actual 03.31.23'!$W$138</definedName>
    <definedName name="QB_FORMULA_156" localSheetId="2" hidden="1">'Budget vs Actual 03.31.23'!$AC$138,'Budget vs Actual 03.31.23'!$AE$138,'Budget vs Actual 03.31.23'!$AK$138,'Budget vs Actual 03.31.23'!$AM$138,'Budget vs Actual 03.31.23'!$AS$138,'Budget vs Actual 03.31.23'!$AU$138,'Budget vs Actual 03.31.23'!$BA$138,'Budget vs Actual 03.31.23'!$BC$138,'Budget vs Actual 03.31.23'!$BI$138,'Budget vs Actual 03.31.23'!$BK$138,'Budget vs Actual 03.31.23'!$BQ$138,'Budget vs Actual 03.31.23'!$BS$138,'Budget vs Actual 03.31.23'!$BY$138,'Budget vs Actual 03.31.23'!$CA$138,'Budget vs Actual 03.31.23'!$CC$138,'Budget vs Actual 03.31.23'!$CE$138</definedName>
    <definedName name="QB_FORMULA_157" localSheetId="2" hidden="1">'Budget vs Actual 03.31.23'!$CG$138,'Budget vs Actual 03.31.23'!$CI$138,'Budget vs Actual 03.31.23'!$M$139,'Budget vs Actual 03.31.23'!$O$139,'Budget vs Actual 03.31.23'!$U$139,'Budget vs Actual 03.31.23'!$W$139,'Budget vs Actual 03.31.23'!$AC$139,'Budget vs Actual 03.31.23'!$AE$139,'Budget vs Actual 03.31.23'!$AK$139,'Budget vs Actual 03.31.23'!$AM$139,'Budget vs Actual 03.31.23'!$AS$139,'Budget vs Actual 03.31.23'!$AU$139,'Budget vs Actual 03.31.23'!$BA$139,'Budget vs Actual 03.31.23'!$BC$139,'Budget vs Actual 03.31.23'!$BI$139,'Budget vs Actual 03.31.23'!$BK$139</definedName>
    <definedName name="QB_FORMULA_158" localSheetId="2" hidden="1">'Budget vs Actual 03.31.23'!$BQ$139,'Budget vs Actual 03.31.23'!$BS$139,'Budget vs Actual 03.31.23'!$BY$139,'Budget vs Actual 03.31.23'!$CA$139,'Budget vs Actual 03.31.23'!$CC$139,'Budget vs Actual 03.31.23'!$CE$139,'Budget vs Actual 03.31.23'!$CG$139,'Budget vs Actual 03.31.23'!$CI$139,'Budget vs Actual 03.31.23'!$M$140,'Budget vs Actual 03.31.23'!$O$140,'Budget vs Actual 03.31.23'!$U$140,'Budget vs Actual 03.31.23'!$W$140,'Budget vs Actual 03.31.23'!$AC$140,'Budget vs Actual 03.31.23'!$AE$140,'Budget vs Actual 03.31.23'!$AK$140,'Budget vs Actual 03.31.23'!$AM$140</definedName>
    <definedName name="QB_FORMULA_159" localSheetId="2" hidden="1">'Budget vs Actual 03.31.23'!$AS$140,'Budget vs Actual 03.31.23'!$AU$140,'Budget vs Actual 03.31.23'!$BA$140,'Budget vs Actual 03.31.23'!$BC$140,'Budget vs Actual 03.31.23'!$BI$140,'Budget vs Actual 03.31.23'!$BK$140,'Budget vs Actual 03.31.23'!$BQ$140,'Budget vs Actual 03.31.23'!$BS$140,'Budget vs Actual 03.31.23'!$BY$140,'Budget vs Actual 03.31.23'!$CA$140,'Budget vs Actual 03.31.23'!$CC$140,'Budget vs Actual 03.31.23'!$CE$140,'Budget vs Actual 03.31.23'!$CG$140,'Budget vs Actual 03.31.23'!$CI$140,'Budget vs Actual 03.31.23'!$M$141,'Budget vs Actual 03.31.23'!$O$141</definedName>
    <definedName name="QB_FORMULA_16" localSheetId="2" hidden="1">'Budget vs Actual 03.31.23'!$M$22,'Budget vs Actual 03.31.23'!$O$22,'Budget vs Actual 03.31.23'!$U$22,'Budget vs Actual 03.31.23'!$W$22,'Budget vs Actual 03.31.23'!$AC$22,'Budget vs Actual 03.31.23'!$AE$22,'Budget vs Actual 03.31.23'!$AK$22,'Budget vs Actual 03.31.23'!$AM$22,'Budget vs Actual 03.31.23'!$AS$22,'Budget vs Actual 03.31.23'!$AU$22,'Budget vs Actual 03.31.23'!$BA$22,'Budget vs Actual 03.31.23'!$BC$22,'Budget vs Actual 03.31.23'!$BI$22,'Budget vs Actual 03.31.23'!$BK$22,'Budget vs Actual 03.31.23'!$BQ$22,'Budget vs Actual 03.31.23'!$BS$22</definedName>
    <definedName name="QB_FORMULA_160" localSheetId="2" hidden="1">'Budget vs Actual 03.31.23'!$U$141,'Budget vs Actual 03.31.23'!$W$141,'Budget vs Actual 03.31.23'!$AC$141,'Budget vs Actual 03.31.23'!$AE$141,'Budget vs Actual 03.31.23'!$AK$141,'Budget vs Actual 03.31.23'!$AM$141,'Budget vs Actual 03.31.23'!$AS$141,'Budget vs Actual 03.31.23'!$AU$141,'Budget vs Actual 03.31.23'!$BA$141,'Budget vs Actual 03.31.23'!$BC$141,'Budget vs Actual 03.31.23'!$BI$141,'Budget vs Actual 03.31.23'!$BK$141,'Budget vs Actual 03.31.23'!$BQ$141,'Budget vs Actual 03.31.23'!$BS$141,'Budget vs Actual 03.31.23'!$BY$141,'Budget vs Actual 03.31.23'!$CA$141</definedName>
    <definedName name="QB_FORMULA_161" localSheetId="2" hidden="1">'Budget vs Actual 03.31.23'!$CC$141,'Budget vs Actual 03.31.23'!$CE$141,'Budget vs Actual 03.31.23'!$CG$141,'Budget vs Actual 03.31.23'!$CI$141,'Budget vs Actual 03.31.23'!$I$142,'Budget vs Actual 03.31.23'!$K$142,'Budget vs Actual 03.31.23'!$M$142,'Budget vs Actual 03.31.23'!$O$142,'Budget vs Actual 03.31.23'!$Q$142,'Budget vs Actual 03.31.23'!$S$142,'Budget vs Actual 03.31.23'!$U$142,'Budget vs Actual 03.31.23'!$W$142,'Budget vs Actual 03.31.23'!$Y$142,'Budget vs Actual 03.31.23'!$AA$142,'Budget vs Actual 03.31.23'!$AC$142,'Budget vs Actual 03.31.23'!$AE$142</definedName>
    <definedName name="QB_FORMULA_162" localSheetId="2" hidden="1">'Budget vs Actual 03.31.23'!$AG$142,'Budget vs Actual 03.31.23'!$AI$142,'Budget vs Actual 03.31.23'!$AK$142,'Budget vs Actual 03.31.23'!$AM$142,'Budget vs Actual 03.31.23'!$AO$142,'Budget vs Actual 03.31.23'!$AQ$142,'Budget vs Actual 03.31.23'!$AS$142,'Budget vs Actual 03.31.23'!$AU$142,'Budget vs Actual 03.31.23'!$AW$142,'Budget vs Actual 03.31.23'!$AY$142,'Budget vs Actual 03.31.23'!$BA$142,'Budget vs Actual 03.31.23'!$BC$142,'Budget vs Actual 03.31.23'!$BE$142,'Budget vs Actual 03.31.23'!$BG$142,'Budget vs Actual 03.31.23'!$BI$142,'Budget vs Actual 03.31.23'!$BK$142</definedName>
    <definedName name="QB_FORMULA_163" localSheetId="2" hidden="1">'Budget vs Actual 03.31.23'!$BM$142,'Budget vs Actual 03.31.23'!$BO$142,'Budget vs Actual 03.31.23'!$BQ$142,'Budget vs Actual 03.31.23'!$BS$142,'Budget vs Actual 03.31.23'!$BU$142,'Budget vs Actual 03.31.23'!$BW$142,'Budget vs Actual 03.31.23'!$BY$142,'Budget vs Actual 03.31.23'!$CA$142,'Budget vs Actual 03.31.23'!$CC$142,'Budget vs Actual 03.31.23'!$CE$142,'Budget vs Actual 03.31.23'!$CG$142,'Budget vs Actual 03.31.23'!$CI$142,'Budget vs Actual 03.31.23'!$M$143,'Budget vs Actual 03.31.23'!$O$143,'Budget vs Actual 03.31.23'!$U$143,'Budget vs Actual 03.31.23'!$W$143</definedName>
    <definedName name="QB_FORMULA_164" localSheetId="2" hidden="1">'Budget vs Actual 03.31.23'!$AC$143,'Budget vs Actual 03.31.23'!$AE$143,'Budget vs Actual 03.31.23'!$AK$143,'Budget vs Actual 03.31.23'!$AM$143,'Budget vs Actual 03.31.23'!$AS$143,'Budget vs Actual 03.31.23'!$AU$143,'Budget vs Actual 03.31.23'!$BA$143,'Budget vs Actual 03.31.23'!$BC$143,'Budget vs Actual 03.31.23'!$BI$143,'Budget vs Actual 03.31.23'!$BK$143,'Budget vs Actual 03.31.23'!$BQ$143,'Budget vs Actual 03.31.23'!$BS$143,'Budget vs Actual 03.31.23'!$BY$143,'Budget vs Actual 03.31.23'!$CA$143,'Budget vs Actual 03.31.23'!$CC$143,'Budget vs Actual 03.31.23'!$CE$143</definedName>
    <definedName name="QB_FORMULA_165" localSheetId="2" hidden="1">'Budget vs Actual 03.31.23'!$CG$143,'Budget vs Actual 03.31.23'!$CI$143,'Budget vs Actual 03.31.23'!$M$144,'Budget vs Actual 03.31.23'!$O$144,'Budget vs Actual 03.31.23'!$U$144,'Budget vs Actual 03.31.23'!$W$144,'Budget vs Actual 03.31.23'!$AC$144,'Budget vs Actual 03.31.23'!$AE$144,'Budget vs Actual 03.31.23'!$AK$144,'Budget vs Actual 03.31.23'!$AM$144,'Budget vs Actual 03.31.23'!$AS$144,'Budget vs Actual 03.31.23'!$AU$144,'Budget vs Actual 03.31.23'!$BA$144,'Budget vs Actual 03.31.23'!$BC$144,'Budget vs Actual 03.31.23'!$BI$144,'Budget vs Actual 03.31.23'!$BK$144</definedName>
    <definedName name="QB_FORMULA_166" localSheetId="2" hidden="1">'Budget vs Actual 03.31.23'!$BQ$144,'Budget vs Actual 03.31.23'!$BS$144,'Budget vs Actual 03.31.23'!$BY$144,'Budget vs Actual 03.31.23'!$CA$144,'Budget vs Actual 03.31.23'!$CC$144,'Budget vs Actual 03.31.23'!$CE$144,'Budget vs Actual 03.31.23'!$CG$144,'Budget vs Actual 03.31.23'!$CI$144,'Budget vs Actual 03.31.23'!$I$145,'Budget vs Actual 03.31.23'!$K$145,'Budget vs Actual 03.31.23'!$M$145,'Budget vs Actual 03.31.23'!$O$145,'Budget vs Actual 03.31.23'!$Q$145,'Budget vs Actual 03.31.23'!$S$145,'Budget vs Actual 03.31.23'!$U$145,'Budget vs Actual 03.31.23'!$W$145</definedName>
    <definedName name="QB_FORMULA_167" localSheetId="2" hidden="1">'Budget vs Actual 03.31.23'!$Y$145,'Budget vs Actual 03.31.23'!$AA$145,'Budget vs Actual 03.31.23'!$AC$145,'Budget vs Actual 03.31.23'!$AE$145,'Budget vs Actual 03.31.23'!$AG$145,'Budget vs Actual 03.31.23'!$AI$145,'Budget vs Actual 03.31.23'!$AK$145,'Budget vs Actual 03.31.23'!$AM$145,'Budget vs Actual 03.31.23'!$AO$145,'Budget vs Actual 03.31.23'!$AQ$145,'Budget vs Actual 03.31.23'!$AS$145,'Budget vs Actual 03.31.23'!$AU$145,'Budget vs Actual 03.31.23'!$AW$145,'Budget vs Actual 03.31.23'!$AY$145,'Budget vs Actual 03.31.23'!$BA$145,'Budget vs Actual 03.31.23'!$BC$145</definedName>
    <definedName name="QB_FORMULA_168" localSheetId="2" hidden="1">'Budget vs Actual 03.31.23'!$BE$145,'Budget vs Actual 03.31.23'!$BG$145,'Budget vs Actual 03.31.23'!$BI$145,'Budget vs Actual 03.31.23'!$BK$145,'Budget vs Actual 03.31.23'!$BM$145,'Budget vs Actual 03.31.23'!$BO$145,'Budget vs Actual 03.31.23'!$BQ$145,'Budget vs Actual 03.31.23'!$BS$145,'Budget vs Actual 03.31.23'!$BU$145,'Budget vs Actual 03.31.23'!$BW$145,'Budget vs Actual 03.31.23'!$BY$145,'Budget vs Actual 03.31.23'!$CA$145,'Budget vs Actual 03.31.23'!$CC$145,'Budget vs Actual 03.31.23'!$CE$145,'Budget vs Actual 03.31.23'!$CG$145,'Budget vs Actual 03.31.23'!$CI$145</definedName>
    <definedName name="QB_FORMULA_169" localSheetId="2" hidden="1">'Budget vs Actual 03.31.23'!$M$147,'Budget vs Actual 03.31.23'!$O$147,'Budget vs Actual 03.31.23'!$U$147,'Budget vs Actual 03.31.23'!$W$147,'Budget vs Actual 03.31.23'!$AC$147,'Budget vs Actual 03.31.23'!$AE$147,'Budget vs Actual 03.31.23'!$AK$147,'Budget vs Actual 03.31.23'!$AM$147,'Budget vs Actual 03.31.23'!$AS$147,'Budget vs Actual 03.31.23'!$AU$147,'Budget vs Actual 03.31.23'!$BA$147,'Budget vs Actual 03.31.23'!$BC$147,'Budget vs Actual 03.31.23'!$BI$147,'Budget vs Actual 03.31.23'!$BK$147,'Budget vs Actual 03.31.23'!$BQ$147,'Budget vs Actual 03.31.23'!$BS$147</definedName>
    <definedName name="QB_FORMULA_17" localSheetId="2" hidden="1">'Budget vs Actual 03.31.23'!$BY$22,'Budget vs Actual 03.31.23'!$CA$22,'Budget vs Actual 03.31.23'!$CC$22,'Budget vs Actual 03.31.23'!$CE$22,'Budget vs Actual 03.31.23'!$CG$22,'Budget vs Actual 03.31.23'!$CI$22,'Budget vs Actual 03.31.23'!$I$23,'Budget vs Actual 03.31.23'!$K$23,'Budget vs Actual 03.31.23'!$M$23,'Budget vs Actual 03.31.23'!$O$23,'Budget vs Actual 03.31.23'!$Q$23,'Budget vs Actual 03.31.23'!$S$23,'Budget vs Actual 03.31.23'!$U$23,'Budget vs Actual 03.31.23'!$W$23,'Budget vs Actual 03.31.23'!$Y$23,'Budget vs Actual 03.31.23'!$AA$23</definedName>
    <definedName name="QB_FORMULA_170" localSheetId="2" hidden="1">'Budget vs Actual 03.31.23'!$BY$147,'Budget vs Actual 03.31.23'!$CA$147,'Budget vs Actual 03.31.23'!$CC$147,'Budget vs Actual 03.31.23'!$CE$147,'Budget vs Actual 03.31.23'!$CG$147,'Budget vs Actual 03.31.23'!$CI$147,'Budget vs Actual 03.31.23'!$M$148,'Budget vs Actual 03.31.23'!$O$148,'Budget vs Actual 03.31.23'!$U$148,'Budget vs Actual 03.31.23'!$W$148,'Budget vs Actual 03.31.23'!$AC$148,'Budget vs Actual 03.31.23'!$AE$148,'Budget vs Actual 03.31.23'!$AK$148,'Budget vs Actual 03.31.23'!$AM$148,'Budget vs Actual 03.31.23'!$AS$148,'Budget vs Actual 03.31.23'!$AU$148</definedName>
    <definedName name="QB_FORMULA_171" localSheetId="2" hidden="1">'Budget vs Actual 03.31.23'!$BA$148,'Budget vs Actual 03.31.23'!$BC$148,'Budget vs Actual 03.31.23'!$BI$148,'Budget vs Actual 03.31.23'!$BK$148,'Budget vs Actual 03.31.23'!$BQ$148,'Budget vs Actual 03.31.23'!$BS$148,'Budget vs Actual 03.31.23'!$BY$148,'Budget vs Actual 03.31.23'!$CA$148,'Budget vs Actual 03.31.23'!$CC$148,'Budget vs Actual 03.31.23'!$CE$148,'Budget vs Actual 03.31.23'!$CG$148,'Budget vs Actual 03.31.23'!$CI$148,'Budget vs Actual 03.31.23'!$M$149,'Budget vs Actual 03.31.23'!$O$149,'Budget vs Actual 03.31.23'!$U$149,'Budget vs Actual 03.31.23'!$W$149</definedName>
    <definedName name="QB_FORMULA_172" localSheetId="2" hidden="1">'Budget vs Actual 03.31.23'!$AC$149,'Budget vs Actual 03.31.23'!$AE$149,'Budget vs Actual 03.31.23'!$AK$149,'Budget vs Actual 03.31.23'!$AM$149,'Budget vs Actual 03.31.23'!$AS$149,'Budget vs Actual 03.31.23'!$AU$149,'Budget vs Actual 03.31.23'!$BA$149,'Budget vs Actual 03.31.23'!$BC$149,'Budget vs Actual 03.31.23'!$BI$149,'Budget vs Actual 03.31.23'!$BK$149,'Budget vs Actual 03.31.23'!$BQ$149,'Budget vs Actual 03.31.23'!$BS$149,'Budget vs Actual 03.31.23'!$BY$149,'Budget vs Actual 03.31.23'!$CA$149,'Budget vs Actual 03.31.23'!$CC$149,'Budget vs Actual 03.31.23'!$CE$149</definedName>
    <definedName name="QB_FORMULA_173" localSheetId="2" hidden="1">'Budget vs Actual 03.31.23'!$CG$149,'Budget vs Actual 03.31.23'!$CI$149,'Budget vs Actual 03.31.23'!$M$150,'Budget vs Actual 03.31.23'!$O$150,'Budget vs Actual 03.31.23'!$U$150,'Budget vs Actual 03.31.23'!$W$150,'Budget vs Actual 03.31.23'!$AC$150,'Budget vs Actual 03.31.23'!$AE$150,'Budget vs Actual 03.31.23'!$AK$150,'Budget vs Actual 03.31.23'!$AM$150,'Budget vs Actual 03.31.23'!$AS$150,'Budget vs Actual 03.31.23'!$AU$150,'Budget vs Actual 03.31.23'!$BA$150,'Budget vs Actual 03.31.23'!$BC$150,'Budget vs Actual 03.31.23'!$CC$150,'Budget vs Actual 03.31.23'!$CE$150</definedName>
    <definedName name="QB_FORMULA_174" localSheetId="2" hidden="1">'Budget vs Actual 03.31.23'!$CG$150,'Budget vs Actual 03.31.23'!$CI$150,'Budget vs Actual 03.31.23'!$M$151,'Budget vs Actual 03.31.23'!$O$151,'Budget vs Actual 03.31.23'!$U$151,'Budget vs Actual 03.31.23'!$W$151,'Budget vs Actual 03.31.23'!$AC$151,'Budget vs Actual 03.31.23'!$AE$151,'Budget vs Actual 03.31.23'!$AK$151,'Budget vs Actual 03.31.23'!$AM$151,'Budget vs Actual 03.31.23'!$AS$151,'Budget vs Actual 03.31.23'!$AU$151,'Budget vs Actual 03.31.23'!$BA$151,'Budget vs Actual 03.31.23'!$BC$151,'Budget vs Actual 03.31.23'!$CC$151,'Budget vs Actual 03.31.23'!$CE$151</definedName>
    <definedName name="QB_FORMULA_175" localSheetId="2" hidden="1">'Budget vs Actual 03.31.23'!$CG$151,'Budget vs Actual 03.31.23'!$CI$151,'Budget vs Actual 03.31.23'!$M$152,'Budget vs Actual 03.31.23'!$O$152,'Budget vs Actual 03.31.23'!$U$152,'Budget vs Actual 03.31.23'!$W$152,'Budget vs Actual 03.31.23'!$AC$152,'Budget vs Actual 03.31.23'!$AE$152,'Budget vs Actual 03.31.23'!$AK$152,'Budget vs Actual 03.31.23'!$AM$152,'Budget vs Actual 03.31.23'!$AS$152,'Budget vs Actual 03.31.23'!$AU$152,'Budget vs Actual 03.31.23'!$BA$152,'Budget vs Actual 03.31.23'!$BC$152,'Budget vs Actual 03.31.23'!$BI$152,'Budget vs Actual 03.31.23'!$BK$152</definedName>
    <definedName name="QB_FORMULA_176" localSheetId="2" hidden="1">'Budget vs Actual 03.31.23'!$BQ$152,'Budget vs Actual 03.31.23'!$BS$152,'Budget vs Actual 03.31.23'!$BY$152,'Budget vs Actual 03.31.23'!$CA$152,'Budget vs Actual 03.31.23'!$CC$152,'Budget vs Actual 03.31.23'!$CE$152,'Budget vs Actual 03.31.23'!$CG$152,'Budget vs Actual 03.31.23'!$CI$152,'Budget vs Actual 03.31.23'!$I$153,'Budget vs Actual 03.31.23'!$K$153,'Budget vs Actual 03.31.23'!$M$153,'Budget vs Actual 03.31.23'!$O$153,'Budget vs Actual 03.31.23'!$Q$153,'Budget vs Actual 03.31.23'!$S$153,'Budget vs Actual 03.31.23'!$U$153,'Budget vs Actual 03.31.23'!$W$153</definedName>
    <definedName name="QB_FORMULA_177" localSheetId="2" hidden="1">'Budget vs Actual 03.31.23'!$Y$153,'Budget vs Actual 03.31.23'!$AA$153,'Budget vs Actual 03.31.23'!$AC$153,'Budget vs Actual 03.31.23'!$AE$153,'Budget vs Actual 03.31.23'!$AG$153,'Budget vs Actual 03.31.23'!$AI$153,'Budget vs Actual 03.31.23'!$AK$153,'Budget vs Actual 03.31.23'!$AM$153,'Budget vs Actual 03.31.23'!$AO$153,'Budget vs Actual 03.31.23'!$AQ$153,'Budget vs Actual 03.31.23'!$AS$153,'Budget vs Actual 03.31.23'!$AU$153,'Budget vs Actual 03.31.23'!$AW$153,'Budget vs Actual 03.31.23'!$AY$153,'Budget vs Actual 03.31.23'!$BA$153,'Budget vs Actual 03.31.23'!$BC$153</definedName>
    <definedName name="QB_FORMULA_178" localSheetId="2" hidden="1">'Budget vs Actual 03.31.23'!$BE$153,'Budget vs Actual 03.31.23'!$BG$153,'Budget vs Actual 03.31.23'!$BI$153,'Budget vs Actual 03.31.23'!$BK$153,'Budget vs Actual 03.31.23'!$BM$153,'Budget vs Actual 03.31.23'!$BO$153,'Budget vs Actual 03.31.23'!$BQ$153,'Budget vs Actual 03.31.23'!$BS$153,'Budget vs Actual 03.31.23'!$BU$153,'Budget vs Actual 03.31.23'!$BW$153,'Budget vs Actual 03.31.23'!$BY$153,'Budget vs Actual 03.31.23'!$CA$153,'Budget vs Actual 03.31.23'!$CC$153,'Budget vs Actual 03.31.23'!$CE$153,'Budget vs Actual 03.31.23'!$CG$153,'Budget vs Actual 03.31.23'!$CI$153</definedName>
    <definedName name="QB_FORMULA_179" localSheetId="2" hidden="1">'Budget vs Actual 03.31.23'!$M$155,'Budget vs Actual 03.31.23'!$O$155,'Budget vs Actual 03.31.23'!$U$155,'Budget vs Actual 03.31.23'!$W$155,'Budget vs Actual 03.31.23'!$AC$155,'Budget vs Actual 03.31.23'!$AE$155,'Budget vs Actual 03.31.23'!$AK$155,'Budget vs Actual 03.31.23'!$AM$155,'Budget vs Actual 03.31.23'!$AS$155,'Budget vs Actual 03.31.23'!$AU$155,'Budget vs Actual 03.31.23'!$BA$155,'Budget vs Actual 03.31.23'!$BC$155,'Budget vs Actual 03.31.23'!$BI$155,'Budget vs Actual 03.31.23'!$BK$155,'Budget vs Actual 03.31.23'!$BQ$155,'Budget vs Actual 03.31.23'!$BS$155</definedName>
    <definedName name="QB_FORMULA_18" localSheetId="2" hidden="1">'Budget vs Actual 03.31.23'!$AC$23,'Budget vs Actual 03.31.23'!$AE$23,'Budget vs Actual 03.31.23'!$AG$23,'Budget vs Actual 03.31.23'!$AI$23,'Budget vs Actual 03.31.23'!$AK$23,'Budget vs Actual 03.31.23'!$AM$23,'Budget vs Actual 03.31.23'!$AO$23,'Budget vs Actual 03.31.23'!$AQ$23,'Budget vs Actual 03.31.23'!$AS$23,'Budget vs Actual 03.31.23'!$AU$23,'Budget vs Actual 03.31.23'!$AW$23,'Budget vs Actual 03.31.23'!$AY$23,'Budget vs Actual 03.31.23'!$BA$23,'Budget vs Actual 03.31.23'!$BC$23,'Budget vs Actual 03.31.23'!$BE$23,'Budget vs Actual 03.31.23'!$BG$23</definedName>
    <definedName name="QB_FORMULA_180" localSheetId="2" hidden="1">'Budget vs Actual 03.31.23'!$BY$155,'Budget vs Actual 03.31.23'!$CA$155,'Budget vs Actual 03.31.23'!$CC$155,'Budget vs Actual 03.31.23'!$CE$155,'Budget vs Actual 03.31.23'!$CG$155,'Budget vs Actual 03.31.23'!$CI$155,'Budget vs Actual 03.31.23'!$M$156,'Budget vs Actual 03.31.23'!$O$156,'Budget vs Actual 03.31.23'!$U$156,'Budget vs Actual 03.31.23'!$W$156,'Budget vs Actual 03.31.23'!$AC$156,'Budget vs Actual 03.31.23'!$AE$156,'Budget vs Actual 03.31.23'!$AK$156,'Budget vs Actual 03.31.23'!$AM$156,'Budget vs Actual 03.31.23'!$AS$156,'Budget vs Actual 03.31.23'!$AU$156</definedName>
    <definedName name="QB_FORMULA_181" localSheetId="2" hidden="1">'Budget vs Actual 03.31.23'!$BA$156,'Budget vs Actual 03.31.23'!$BC$156,'Budget vs Actual 03.31.23'!$BI$156,'Budget vs Actual 03.31.23'!$BK$156,'Budget vs Actual 03.31.23'!$BQ$156,'Budget vs Actual 03.31.23'!$BS$156,'Budget vs Actual 03.31.23'!$BY$156,'Budget vs Actual 03.31.23'!$CA$156,'Budget vs Actual 03.31.23'!$CC$156,'Budget vs Actual 03.31.23'!$CE$156,'Budget vs Actual 03.31.23'!$CG$156,'Budget vs Actual 03.31.23'!$CI$156,'Budget vs Actual 03.31.23'!$M$157,'Budget vs Actual 03.31.23'!$O$157,'Budget vs Actual 03.31.23'!$U$157,'Budget vs Actual 03.31.23'!$W$157</definedName>
    <definedName name="QB_FORMULA_182" localSheetId="2" hidden="1">'Budget vs Actual 03.31.23'!$AC$157,'Budget vs Actual 03.31.23'!$AE$157,'Budget vs Actual 03.31.23'!$AK$157,'Budget vs Actual 03.31.23'!$AM$157,'Budget vs Actual 03.31.23'!$AS$157,'Budget vs Actual 03.31.23'!$AU$157,'Budget vs Actual 03.31.23'!$BA$157,'Budget vs Actual 03.31.23'!$BC$157,'Budget vs Actual 03.31.23'!$BI$157,'Budget vs Actual 03.31.23'!$BK$157,'Budget vs Actual 03.31.23'!$BQ$157,'Budget vs Actual 03.31.23'!$BS$157,'Budget vs Actual 03.31.23'!$BY$157,'Budget vs Actual 03.31.23'!$CA$157,'Budget vs Actual 03.31.23'!$CC$157,'Budget vs Actual 03.31.23'!$CE$157</definedName>
    <definedName name="QB_FORMULA_183" localSheetId="2" hidden="1">'Budget vs Actual 03.31.23'!$CG$157,'Budget vs Actual 03.31.23'!$CI$157,'Budget vs Actual 03.31.23'!$M$158,'Budget vs Actual 03.31.23'!$O$158,'Budget vs Actual 03.31.23'!$U$158,'Budget vs Actual 03.31.23'!$W$158,'Budget vs Actual 03.31.23'!$AC$158,'Budget vs Actual 03.31.23'!$AE$158,'Budget vs Actual 03.31.23'!$AK$158,'Budget vs Actual 03.31.23'!$AM$158,'Budget vs Actual 03.31.23'!$AS$158,'Budget vs Actual 03.31.23'!$AU$158,'Budget vs Actual 03.31.23'!$BA$158,'Budget vs Actual 03.31.23'!$BC$158,'Budget vs Actual 03.31.23'!$BI$158,'Budget vs Actual 03.31.23'!$BK$158</definedName>
    <definedName name="QB_FORMULA_184" localSheetId="2" hidden="1">'Budget vs Actual 03.31.23'!$BQ$158,'Budget vs Actual 03.31.23'!$BS$158,'Budget vs Actual 03.31.23'!$BY$158,'Budget vs Actual 03.31.23'!$CA$158,'Budget vs Actual 03.31.23'!$CC$158,'Budget vs Actual 03.31.23'!$CE$158,'Budget vs Actual 03.31.23'!$CG$158,'Budget vs Actual 03.31.23'!$CI$158,'Budget vs Actual 03.31.23'!$M$159,'Budget vs Actual 03.31.23'!$O$159,'Budget vs Actual 03.31.23'!$U$159,'Budget vs Actual 03.31.23'!$W$159,'Budget vs Actual 03.31.23'!$AC$159,'Budget vs Actual 03.31.23'!$AE$159,'Budget vs Actual 03.31.23'!$AK$159,'Budget vs Actual 03.31.23'!$AM$159</definedName>
    <definedName name="QB_FORMULA_185" localSheetId="2" hidden="1">'Budget vs Actual 03.31.23'!$AS$159,'Budget vs Actual 03.31.23'!$AU$159,'Budget vs Actual 03.31.23'!$BA$159,'Budget vs Actual 03.31.23'!$BC$159,'Budget vs Actual 03.31.23'!$BI$159,'Budget vs Actual 03.31.23'!$BK$159,'Budget vs Actual 03.31.23'!$BQ$159,'Budget vs Actual 03.31.23'!$BS$159,'Budget vs Actual 03.31.23'!$BY$159,'Budget vs Actual 03.31.23'!$CA$159,'Budget vs Actual 03.31.23'!$CC$159,'Budget vs Actual 03.31.23'!$CE$159,'Budget vs Actual 03.31.23'!$CG$159,'Budget vs Actual 03.31.23'!$CI$159,'Budget vs Actual 03.31.23'!$M$160,'Budget vs Actual 03.31.23'!$O$160</definedName>
    <definedName name="QB_FORMULA_186" localSheetId="2" hidden="1">'Budget vs Actual 03.31.23'!$U$160,'Budget vs Actual 03.31.23'!$W$160,'Budget vs Actual 03.31.23'!$AC$160,'Budget vs Actual 03.31.23'!$AE$160,'Budget vs Actual 03.31.23'!$AK$160,'Budget vs Actual 03.31.23'!$AM$160,'Budget vs Actual 03.31.23'!$AS$160,'Budget vs Actual 03.31.23'!$AU$160,'Budget vs Actual 03.31.23'!$BA$160,'Budget vs Actual 03.31.23'!$BC$160,'Budget vs Actual 03.31.23'!$BI$160,'Budget vs Actual 03.31.23'!$BK$160,'Budget vs Actual 03.31.23'!$BQ$160,'Budget vs Actual 03.31.23'!$BS$160,'Budget vs Actual 03.31.23'!$BY$160,'Budget vs Actual 03.31.23'!$CA$160</definedName>
    <definedName name="QB_FORMULA_187" localSheetId="2" hidden="1">'Budget vs Actual 03.31.23'!$CC$160,'Budget vs Actual 03.31.23'!$CE$160,'Budget vs Actual 03.31.23'!$CG$160,'Budget vs Actual 03.31.23'!$CI$160,'Budget vs Actual 03.31.23'!$M$161,'Budget vs Actual 03.31.23'!$O$161,'Budget vs Actual 03.31.23'!$U$161,'Budget vs Actual 03.31.23'!$W$161,'Budget vs Actual 03.31.23'!$AC$161,'Budget vs Actual 03.31.23'!$AE$161,'Budget vs Actual 03.31.23'!$AK$161,'Budget vs Actual 03.31.23'!$AM$161,'Budget vs Actual 03.31.23'!$AS$161,'Budget vs Actual 03.31.23'!$AU$161,'Budget vs Actual 03.31.23'!$BA$161,'Budget vs Actual 03.31.23'!$BC$161</definedName>
    <definedName name="QB_FORMULA_188" localSheetId="2" hidden="1">'Budget vs Actual 03.31.23'!$CC$161,'Budget vs Actual 03.31.23'!$CE$161,'Budget vs Actual 03.31.23'!$CG$161,'Budget vs Actual 03.31.23'!$CI$161,'Budget vs Actual 03.31.23'!$M$162,'Budget vs Actual 03.31.23'!$O$162,'Budget vs Actual 03.31.23'!$U$162,'Budget vs Actual 03.31.23'!$W$162,'Budget vs Actual 03.31.23'!$AC$162,'Budget vs Actual 03.31.23'!$AE$162,'Budget vs Actual 03.31.23'!$AK$162,'Budget vs Actual 03.31.23'!$AM$162,'Budget vs Actual 03.31.23'!$AS$162,'Budget vs Actual 03.31.23'!$AU$162,'Budget vs Actual 03.31.23'!$BA$162,'Budget vs Actual 03.31.23'!$BC$162</definedName>
    <definedName name="QB_FORMULA_189" localSheetId="2" hidden="1">'Budget vs Actual 03.31.23'!$BI$162,'Budget vs Actual 03.31.23'!$BK$162,'Budget vs Actual 03.31.23'!$BQ$162,'Budget vs Actual 03.31.23'!$BS$162,'Budget vs Actual 03.31.23'!$BY$162,'Budget vs Actual 03.31.23'!$CA$162,'Budget vs Actual 03.31.23'!$CC$162,'Budget vs Actual 03.31.23'!$CE$162,'Budget vs Actual 03.31.23'!$CG$162,'Budget vs Actual 03.31.23'!$CI$162,'Budget vs Actual 03.31.23'!$M$163,'Budget vs Actual 03.31.23'!$O$163,'Budget vs Actual 03.31.23'!$U$163,'Budget vs Actual 03.31.23'!$W$163,'Budget vs Actual 03.31.23'!$AC$163,'Budget vs Actual 03.31.23'!$AE$163</definedName>
    <definedName name="QB_FORMULA_19" localSheetId="2" hidden="1">'Budget vs Actual 03.31.23'!$BI$23,'Budget vs Actual 03.31.23'!$BK$23,'Budget vs Actual 03.31.23'!$BM$23,'Budget vs Actual 03.31.23'!$BO$23,'Budget vs Actual 03.31.23'!$BQ$23,'Budget vs Actual 03.31.23'!$BS$23,'Budget vs Actual 03.31.23'!$BU$23,'Budget vs Actual 03.31.23'!$BW$23,'Budget vs Actual 03.31.23'!$BY$23,'Budget vs Actual 03.31.23'!$CA$23,'Budget vs Actual 03.31.23'!$CC$23,'Budget vs Actual 03.31.23'!$CE$23,'Budget vs Actual 03.31.23'!$CG$23,'Budget vs Actual 03.31.23'!$CI$23,'Budget vs Actual 03.31.23'!$CC$24,'Budget vs Actual 03.31.23'!$M$26</definedName>
    <definedName name="QB_FORMULA_190" localSheetId="2" hidden="1">'Budget vs Actual 03.31.23'!$AK$163,'Budget vs Actual 03.31.23'!$AM$163,'Budget vs Actual 03.31.23'!$AS$163,'Budget vs Actual 03.31.23'!$AU$163,'Budget vs Actual 03.31.23'!$BA$163,'Budget vs Actual 03.31.23'!$BC$163,'Budget vs Actual 03.31.23'!$BI$163,'Budget vs Actual 03.31.23'!$BK$163,'Budget vs Actual 03.31.23'!$BQ$163,'Budget vs Actual 03.31.23'!$BS$163,'Budget vs Actual 03.31.23'!$BY$163,'Budget vs Actual 03.31.23'!$CA$163,'Budget vs Actual 03.31.23'!$CC$163,'Budget vs Actual 03.31.23'!$CE$163,'Budget vs Actual 03.31.23'!$CG$163,'Budget vs Actual 03.31.23'!$CI$163</definedName>
    <definedName name="QB_FORMULA_191" localSheetId="2" hidden="1">'Budget vs Actual 03.31.23'!$I$164,'Budget vs Actual 03.31.23'!$K$164,'Budget vs Actual 03.31.23'!$M$164,'Budget vs Actual 03.31.23'!$O$164,'Budget vs Actual 03.31.23'!$Q$164,'Budget vs Actual 03.31.23'!$S$164,'Budget vs Actual 03.31.23'!$U$164,'Budget vs Actual 03.31.23'!$W$164,'Budget vs Actual 03.31.23'!$Y$164,'Budget vs Actual 03.31.23'!$AA$164,'Budget vs Actual 03.31.23'!$AC$164,'Budget vs Actual 03.31.23'!$AE$164,'Budget vs Actual 03.31.23'!$AG$164,'Budget vs Actual 03.31.23'!$AI$164,'Budget vs Actual 03.31.23'!$AK$164,'Budget vs Actual 03.31.23'!$AM$164</definedName>
    <definedName name="QB_FORMULA_192" localSheetId="2" hidden="1">'Budget vs Actual 03.31.23'!$AO$164,'Budget vs Actual 03.31.23'!$AQ$164,'Budget vs Actual 03.31.23'!$AS$164,'Budget vs Actual 03.31.23'!$AU$164,'Budget vs Actual 03.31.23'!$AW$164,'Budget vs Actual 03.31.23'!$AY$164,'Budget vs Actual 03.31.23'!$BA$164,'Budget vs Actual 03.31.23'!$BC$164,'Budget vs Actual 03.31.23'!$BE$164,'Budget vs Actual 03.31.23'!$BG$164,'Budget vs Actual 03.31.23'!$BI$164,'Budget vs Actual 03.31.23'!$BK$164,'Budget vs Actual 03.31.23'!$BM$164,'Budget vs Actual 03.31.23'!$BO$164,'Budget vs Actual 03.31.23'!$BQ$164,'Budget vs Actual 03.31.23'!$BS$164</definedName>
    <definedName name="QB_FORMULA_193" localSheetId="2" hidden="1">'Budget vs Actual 03.31.23'!$BU$164,'Budget vs Actual 03.31.23'!$BW$164,'Budget vs Actual 03.31.23'!$BY$164,'Budget vs Actual 03.31.23'!$CA$164,'Budget vs Actual 03.31.23'!$CC$164,'Budget vs Actual 03.31.23'!$CE$164,'Budget vs Actual 03.31.23'!$CG$164,'Budget vs Actual 03.31.23'!$CI$164,'Budget vs Actual 03.31.23'!$M$165,'Budget vs Actual 03.31.23'!$O$165,'Budget vs Actual 03.31.23'!$U$165,'Budget vs Actual 03.31.23'!$W$165,'Budget vs Actual 03.31.23'!$AC$165,'Budget vs Actual 03.31.23'!$AE$165,'Budget vs Actual 03.31.23'!$AK$165,'Budget vs Actual 03.31.23'!$AM$165</definedName>
    <definedName name="QB_FORMULA_194" localSheetId="2" hidden="1">'Budget vs Actual 03.31.23'!$AS$165,'Budget vs Actual 03.31.23'!$AU$165,'Budget vs Actual 03.31.23'!$BA$165,'Budget vs Actual 03.31.23'!$BC$165,'Budget vs Actual 03.31.23'!$BI$165,'Budget vs Actual 03.31.23'!$BK$165,'Budget vs Actual 03.31.23'!$BQ$165,'Budget vs Actual 03.31.23'!$BS$165,'Budget vs Actual 03.31.23'!$BY$165,'Budget vs Actual 03.31.23'!$CA$165,'Budget vs Actual 03.31.23'!$CC$165,'Budget vs Actual 03.31.23'!$CE$165,'Budget vs Actual 03.31.23'!$CG$165,'Budget vs Actual 03.31.23'!$CI$165,'Budget vs Actual 03.31.23'!$M$167,'Budget vs Actual 03.31.23'!$O$167</definedName>
    <definedName name="QB_FORMULA_195" localSheetId="2" hidden="1">'Budget vs Actual 03.31.23'!$U$167,'Budget vs Actual 03.31.23'!$W$167,'Budget vs Actual 03.31.23'!$AC$167,'Budget vs Actual 03.31.23'!$AE$167,'Budget vs Actual 03.31.23'!$AK$167,'Budget vs Actual 03.31.23'!$AM$167,'Budget vs Actual 03.31.23'!$AS$167,'Budget vs Actual 03.31.23'!$AU$167,'Budget vs Actual 03.31.23'!$BA$167,'Budget vs Actual 03.31.23'!$BC$167,'Budget vs Actual 03.31.23'!$BI$167,'Budget vs Actual 03.31.23'!$BK$167,'Budget vs Actual 03.31.23'!$BQ$167,'Budget vs Actual 03.31.23'!$BS$167,'Budget vs Actual 03.31.23'!$BY$167,'Budget vs Actual 03.31.23'!$CA$167</definedName>
    <definedName name="QB_FORMULA_196" localSheetId="2" hidden="1">'Budget vs Actual 03.31.23'!$CC$167,'Budget vs Actual 03.31.23'!$CE$167,'Budget vs Actual 03.31.23'!$CG$167,'Budget vs Actual 03.31.23'!$CI$167,'Budget vs Actual 03.31.23'!$CC$168,'Budget vs Actual 03.31.23'!$M$169,'Budget vs Actual 03.31.23'!$O$169,'Budget vs Actual 03.31.23'!$U$169,'Budget vs Actual 03.31.23'!$W$169,'Budget vs Actual 03.31.23'!$AC$169,'Budget vs Actual 03.31.23'!$AE$169,'Budget vs Actual 03.31.23'!$AK$169,'Budget vs Actual 03.31.23'!$AM$169,'Budget vs Actual 03.31.23'!$AS$169,'Budget vs Actual 03.31.23'!$AU$169,'Budget vs Actual 03.31.23'!$BA$169</definedName>
    <definedName name="QB_FORMULA_197" localSheetId="2" hidden="1">'Budget vs Actual 03.31.23'!$BC$169,'Budget vs Actual 03.31.23'!$BI$169,'Budget vs Actual 03.31.23'!$BK$169,'Budget vs Actual 03.31.23'!$BQ$169,'Budget vs Actual 03.31.23'!$BS$169,'Budget vs Actual 03.31.23'!$BY$169,'Budget vs Actual 03.31.23'!$CA$169,'Budget vs Actual 03.31.23'!$CC$169,'Budget vs Actual 03.31.23'!$CE$169,'Budget vs Actual 03.31.23'!$CG$169,'Budget vs Actual 03.31.23'!$CI$169,'Budget vs Actual 03.31.23'!$M$170,'Budget vs Actual 03.31.23'!$O$170,'Budget vs Actual 03.31.23'!$U$170,'Budget vs Actual 03.31.23'!$W$170,'Budget vs Actual 03.31.23'!$AC$170</definedName>
    <definedName name="QB_FORMULA_198" localSheetId="2" hidden="1">'Budget vs Actual 03.31.23'!$AE$170,'Budget vs Actual 03.31.23'!$AK$170,'Budget vs Actual 03.31.23'!$AM$170,'Budget vs Actual 03.31.23'!$AS$170,'Budget vs Actual 03.31.23'!$AU$170,'Budget vs Actual 03.31.23'!$BA$170,'Budget vs Actual 03.31.23'!$BC$170,'Budget vs Actual 03.31.23'!$BI$170,'Budget vs Actual 03.31.23'!$BK$170,'Budget vs Actual 03.31.23'!$BQ$170,'Budget vs Actual 03.31.23'!$BS$170,'Budget vs Actual 03.31.23'!$BY$170,'Budget vs Actual 03.31.23'!$CA$170,'Budget vs Actual 03.31.23'!$CC$170,'Budget vs Actual 03.31.23'!$CE$170,'Budget vs Actual 03.31.23'!$CG$170</definedName>
    <definedName name="QB_FORMULA_199" localSheetId="2" hidden="1">'Budget vs Actual 03.31.23'!$CI$170,'Budget vs Actual 03.31.23'!$M$171,'Budget vs Actual 03.31.23'!$O$171,'Budget vs Actual 03.31.23'!$U$171,'Budget vs Actual 03.31.23'!$W$171,'Budget vs Actual 03.31.23'!$AC$171,'Budget vs Actual 03.31.23'!$AE$171,'Budget vs Actual 03.31.23'!$AK$171,'Budget vs Actual 03.31.23'!$AM$171,'Budget vs Actual 03.31.23'!$AS$171,'Budget vs Actual 03.31.23'!$AU$171,'Budget vs Actual 03.31.23'!$BA$171,'Budget vs Actual 03.31.23'!$BC$171,'Budget vs Actual 03.31.23'!$BI$171,'Budget vs Actual 03.31.23'!$BK$171,'Budget vs Actual 03.31.23'!$BQ$171</definedName>
    <definedName name="QB_FORMULA_2" localSheetId="1" hidden="1">'AR Aging 03.31.23'!$N$22,'AR Aging 03.31.23'!$N$24,'AR Aging 03.31.23'!$D$25,'AR Aging 03.31.23'!$F$25,'AR Aging 03.31.23'!$H$25,'AR Aging 03.31.23'!$J$25,'AR Aging 03.31.23'!$L$25,'AR Aging 03.31.23'!$N$25,'AR Aging 03.31.23'!$N$26,'AR Aging 03.31.23'!$N$27,'AR Aging 03.31.23'!$N$28,'AR Aging 03.31.23'!$N$29,'AR Aging 03.31.23'!$N$30,'AR Aging 03.31.23'!$D$31,'AR Aging 03.31.23'!$F$31,'AR Aging 03.31.23'!$H$31</definedName>
    <definedName name="QB_FORMULA_2" localSheetId="0" hidden="1">'Balance Sheet Prev Yr 03.31.23'!$K$22,'Balance Sheet Prev Yr 03.31.23'!$M$22,'Balance Sheet Prev Yr 03.31.23'!$G$23,'Balance Sheet Prev Yr 03.31.23'!$I$23,'Balance Sheet Prev Yr 03.31.23'!$K$23,'Balance Sheet Prev Yr 03.31.23'!$M$23,'Balance Sheet Prev Yr 03.31.23'!$G$24,'Balance Sheet Prev Yr 03.31.23'!$I$24,'Balance Sheet Prev Yr 03.31.23'!$K$24,'Balance Sheet Prev Yr 03.31.23'!$M$24,'Balance Sheet Prev Yr 03.31.23'!$K$27,'Balance Sheet Prev Yr 03.31.23'!$M$27,'Balance Sheet Prev Yr 03.31.23'!$K$28,'Balance Sheet Prev Yr 03.31.23'!$M$28,'Balance Sheet Prev Yr 03.31.23'!$K$29,'Balance Sheet Prev Yr 03.31.23'!$M$29</definedName>
    <definedName name="QB_FORMULA_2" localSheetId="2" hidden="1">'Budget vs Actual 03.31.23'!$BA$8,'Budget vs Actual 03.31.23'!$BC$8,'Budget vs Actual 03.31.23'!$BI$8,'Budget vs Actual 03.31.23'!$BK$8,'Budget vs Actual 03.31.23'!$BQ$8,'Budget vs Actual 03.31.23'!$BS$8,'Budget vs Actual 03.31.23'!$BY$8,'Budget vs Actual 03.31.23'!$CA$8,'Budget vs Actual 03.31.23'!$CC$8,'Budget vs Actual 03.31.23'!$CE$8,'Budget vs Actual 03.31.23'!$CG$8,'Budget vs Actual 03.31.23'!$CI$8,'Budget vs Actual 03.31.23'!$M$10,'Budget vs Actual 03.31.23'!$O$10,'Budget vs Actual 03.31.23'!$U$10,'Budget vs Actual 03.31.23'!$W$10</definedName>
    <definedName name="QB_FORMULA_20" localSheetId="2" hidden="1">'Budget vs Actual 03.31.23'!$O$26,'Budget vs Actual 03.31.23'!$U$26,'Budget vs Actual 03.31.23'!$W$26,'Budget vs Actual 03.31.23'!$AC$26,'Budget vs Actual 03.31.23'!$AE$26,'Budget vs Actual 03.31.23'!$AK$26,'Budget vs Actual 03.31.23'!$AM$26,'Budget vs Actual 03.31.23'!$AS$26,'Budget vs Actual 03.31.23'!$AU$26,'Budget vs Actual 03.31.23'!$BA$26,'Budget vs Actual 03.31.23'!$BC$26,'Budget vs Actual 03.31.23'!$BI$26,'Budget vs Actual 03.31.23'!$BK$26,'Budget vs Actual 03.31.23'!$BQ$26,'Budget vs Actual 03.31.23'!$BS$26,'Budget vs Actual 03.31.23'!$BY$26</definedName>
    <definedName name="QB_FORMULA_200" localSheetId="2" hidden="1">'Budget vs Actual 03.31.23'!$BS$171,'Budget vs Actual 03.31.23'!$BY$171,'Budget vs Actual 03.31.23'!$CA$171,'Budget vs Actual 03.31.23'!$CC$171,'Budget vs Actual 03.31.23'!$CE$171,'Budget vs Actual 03.31.23'!$CG$171,'Budget vs Actual 03.31.23'!$CI$171,'Budget vs Actual 03.31.23'!$M$172,'Budget vs Actual 03.31.23'!$O$172,'Budget vs Actual 03.31.23'!$U$172,'Budget vs Actual 03.31.23'!$W$172,'Budget vs Actual 03.31.23'!$AC$172,'Budget vs Actual 03.31.23'!$AE$172,'Budget vs Actual 03.31.23'!$AK$172,'Budget vs Actual 03.31.23'!$AM$172,'Budget vs Actual 03.31.23'!$AS$172</definedName>
    <definedName name="QB_FORMULA_201" localSheetId="2" hidden="1">'Budget vs Actual 03.31.23'!$AU$172,'Budget vs Actual 03.31.23'!$BA$172,'Budget vs Actual 03.31.23'!$BC$172,'Budget vs Actual 03.31.23'!$BI$172,'Budget vs Actual 03.31.23'!$BK$172,'Budget vs Actual 03.31.23'!$BQ$172,'Budget vs Actual 03.31.23'!$BS$172,'Budget vs Actual 03.31.23'!$BY$172,'Budget vs Actual 03.31.23'!$CA$172,'Budget vs Actual 03.31.23'!$CC$172,'Budget vs Actual 03.31.23'!$CE$172,'Budget vs Actual 03.31.23'!$CG$172,'Budget vs Actual 03.31.23'!$CI$172,'Budget vs Actual 03.31.23'!$M$173,'Budget vs Actual 03.31.23'!$O$173,'Budget vs Actual 03.31.23'!$U$173</definedName>
    <definedName name="QB_FORMULA_202" localSheetId="2" hidden="1">'Budget vs Actual 03.31.23'!$W$173,'Budget vs Actual 03.31.23'!$AC$173,'Budget vs Actual 03.31.23'!$AE$173,'Budget vs Actual 03.31.23'!$AK$173,'Budget vs Actual 03.31.23'!$AM$173,'Budget vs Actual 03.31.23'!$AS$173,'Budget vs Actual 03.31.23'!$AU$173,'Budget vs Actual 03.31.23'!$BA$173,'Budget vs Actual 03.31.23'!$BC$173,'Budget vs Actual 03.31.23'!$BI$173,'Budget vs Actual 03.31.23'!$BK$173,'Budget vs Actual 03.31.23'!$BQ$173,'Budget vs Actual 03.31.23'!$BS$173,'Budget vs Actual 03.31.23'!$BY$173,'Budget vs Actual 03.31.23'!$CA$173,'Budget vs Actual 03.31.23'!$CC$173</definedName>
    <definedName name="QB_FORMULA_203" localSheetId="2" hidden="1">'Budget vs Actual 03.31.23'!$CE$173,'Budget vs Actual 03.31.23'!$CG$173,'Budget vs Actual 03.31.23'!$CI$173,'Budget vs Actual 03.31.23'!$BI$174,'Budget vs Actual 03.31.23'!$BK$174,'Budget vs Actual 03.31.23'!$BQ$174,'Budget vs Actual 03.31.23'!$BS$174,'Budget vs Actual 03.31.23'!$BY$174,'Budget vs Actual 03.31.23'!$CA$174,'Budget vs Actual 03.31.23'!$CC$174,'Budget vs Actual 03.31.23'!$CE$174,'Budget vs Actual 03.31.23'!$CG$174,'Budget vs Actual 03.31.23'!$CI$174,'Budget vs Actual 03.31.23'!$M$175,'Budget vs Actual 03.31.23'!$O$175,'Budget vs Actual 03.31.23'!$U$175</definedName>
    <definedName name="QB_FORMULA_204" localSheetId="2" hidden="1">'Budget vs Actual 03.31.23'!$W$175,'Budget vs Actual 03.31.23'!$AC$175,'Budget vs Actual 03.31.23'!$AE$175,'Budget vs Actual 03.31.23'!$AK$175,'Budget vs Actual 03.31.23'!$AM$175,'Budget vs Actual 03.31.23'!$AS$175,'Budget vs Actual 03.31.23'!$AU$175,'Budget vs Actual 03.31.23'!$BA$175,'Budget vs Actual 03.31.23'!$BC$175,'Budget vs Actual 03.31.23'!$BI$175,'Budget vs Actual 03.31.23'!$BK$175,'Budget vs Actual 03.31.23'!$BQ$175,'Budget vs Actual 03.31.23'!$BS$175,'Budget vs Actual 03.31.23'!$BY$175,'Budget vs Actual 03.31.23'!$CA$175,'Budget vs Actual 03.31.23'!$CC$175</definedName>
    <definedName name="QB_FORMULA_205" localSheetId="2" hidden="1">'Budget vs Actual 03.31.23'!$CE$175,'Budget vs Actual 03.31.23'!$CG$175,'Budget vs Actual 03.31.23'!$CI$175,'Budget vs Actual 03.31.23'!$I$176,'Budget vs Actual 03.31.23'!$K$176,'Budget vs Actual 03.31.23'!$M$176,'Budget vs Actual 03.31.23'!$O$176,'Budget vs Actual 03.31.23'!$Q$176,'Budget vs Actual 03.31.23'!$S$176,'Budget vs Actual 03.31.23'!$U$176,'Budget vs Actual 03.31.23'!$W$176,'Budget vs Actual 03.31.23'!$Y$176,'Budget vs Actual 03.31.23'!$AA$176,'Budget vs Actual 03.31.23'!$AC$176,'Budget vs Actual 03.31.23'!$AE$176,'Budget vs Actual 03.31.23'!$AG$176</definedName>
    <definedName name="QB_FORMULA_206" localSheetId="2" hidden="1">'Budget vs Actual 03.31.23'!$AI$176,'Budget vs Actual 03.31.23'!$AK$176,'Budget vs Actual 03.31.23'!$AM$176,'Budget vs Actual 03.31.23'!$AO$176,'Budget vs Actual 03.31.23'!$AQ$176,'Budget vs Actual 03.31.23'!$AS$176,'Budget vs Actual 03.31.23'!$AU$176,'Budget vs Actual 03.31.23'!$AW$176,'Budget vs Actual 03.31.23'!$AY$176,'Budget vs Actual 03.31.23'!$BA$176,'Budget vs Actual 03.31.23'!$BC$176,'Budget vs Actual 03.31.23'!$BE$176,'Budget vs Actual 03.31.23'!$BG$176,'Budget vs Actual 03.31.23'!$BI$176,'Budget vs Actual 03.31.23'!$BK$176,'Budget vs Actual 03.31.23'!$BM$176</definedName>
    <definedName name="QB_FORMULA_207" localSheetId="2" hidden="1">'Budget vs Actual 03.31.23'!$BO$176,'Budget vs Actual 03.31.23'!$BQ$176,'Budget vs Actual 03.31.23'!$BS$176,'Budget vs Actual 03.31.23'!$BU$176,'Budget vs Actual 03.31.23'!$BW$176,'Budget vs Actual 03.31.23'!$BY$176,'Budget vs Actual 03.31.23'!$CA$176,'Budget vs Actual 03.31.23'!$CC$176,'Budget vs Actual 03.31.23'!$CE$176,'Budget vs Actual 03.31.23'!$CG$176,'Budget vs Actual 03.31.23'!$CI$176,'Budget vs Actual 03.31.23'!$M$178,'Budget vs Actual 03.31.23'!$O$178,'Budget vs Actual 03.31.23'!$U$178,'Budget vs Actual 03.31.23'!$W$178,'Budget vs Actual 03.31.23'!$AC$178</definedName>
    <definedName name="QB_FORMULA_208" localSheetId="2" hidden="1">'Budget vs Actual 03.31.23'!$AE$178,'Budget vs Actual 03.31.23'!$AK$178,'Budget vs Actual 03.31.23'!$AM$178,'Budget vs Actual 03.31.23'!$AS$178,'Budget vs Actual 03.31.23'!$AU$178,'Budget vs Actual 03.31.23'!$BA$178,'Budget vs Actual 03.31.23'!$BC$178,'Budget vs Actual 03.31.23'!$BI$178,'Budget vs Actual 03.31.23'!$BK$178,'Budget vs Actual 03.31.23'!$BQ$178,'Budget vs Actual 03.31.23'!$BS$178,'Budget vs Actual 03.31.23'!$BY$178,'Budget vs Actual 03.31.23'!$CA$178,'Budget vs Actual 03.31.23'!$CC$178,'Budget vs Actual 03.31.23'!$CE$178,'Budget vs Actual 03.31.23'!$CG$178</definedName>
    <definedName name="QB_FORMULA_209" localSheetId="2" hidden="1">'Budget vs Actual 03.31.23'!$CI$178,'Budget vs Actual 03.31.23'!$M$179,'Budget vs Actual 03.31.23'!$O$179,'Budget vs Actual 03.31.23'!$U$179,'Budget vs Actual 03.31.23'!$W$179,'Budget vs Actual 03.31.23'!$AC$179,'Budget vs Actual 03.31.23'!$AE$179,'Budget vs Actual 03.31.23'!$AK$179,'Budget vs Actual 03.31.23'!$AM$179,'Budget vs Actual 03.31.23'!$AS$179,'Budget vs Actual 03.31.23'!$AU$179,'Budget vs Actual 03.31.23'!$BA$179,'Budget vs Actual 03.31.23'!$BC$179,'Budget vs Actual 03.31.23'!$BI$179,'Budget vs Actual 03.31.23'!$BK$179,'Budget vs Actual 03.31.23'!$BQ$179</definedName>
    <definedName name="QB_FORMULA_21" localSheetId="2" hidden="1">'Budget vs Actual 03.31.23'!$CA$26,'Budget vs Actual 03.31.23'!$CC$26,'Budget vs Actual 03.31.23'!$CE$26,'Budget vs Actual 03.31.23'!$CG$26,'Budget vs Actual 03.31.23'!$CI$26,'Budget vs Actual 03.31.23'!$M$27,'Budget vs Actual 03.31.23'!$O$27,'Budget vs Actual 03.31.23'!$U$27,'Budget vs Actual 03.31.23'!$W$27,'Budget vs Actual 03.31.23'!$AC$27,'Budget vs Actual 03.31.23'!$AE$27,'Budget vs Actual 03.31.23'!$AK$27,'Budget vs Actual 03.31.23'!$AM$27,'Budget vs Actual 03.31.23'!$AS$27,'Budget vs Actual 03.31.23'!$AU$27,'Budget vs Actual 03.31.23'!$BA$27</definedName>
    <definedName name="QB_FORMULA_210" localSheetId="2" hidden="1">'Budget vs Actual 03.31.23'!$BS$179,'Budget vs Actual 03.31.23'!$BY$179,'Budget vs Actual 03.31.23'!$CA$179,'Budget vs Actual 03.31.23'!$CC$179,'Budget vs Actual 03.31.23'!$CE$179,'Budget vs Actual 03.31.23'!$CG$179,'Budget vs Actual 03.31.23'!$CI$179,'Budget vs Actual 03.31.23'!$M$180,'Budget vs Actual 03.31.23'!$O$180,'Budget vs Actual 03.31.23'!$U$180,'Budget vs Actual 03.31.23'!$W$180,'Budget vs Actual 03.31.23'!$AC$180,'Budget vs Actual 03.31.23'!$AE$180,'Budget vs Actual 03.31.23'!$AK$180,'Budget vs Actual 03.31.23'!$AM$180,'Budget vs Actual 03.31.23'!$AS$180</definedName>
    <definedName name="QB_FORMULA_211" localSheetId="2" hidden="1">'Budget vs Actual 03.31.23'!$AU$180,'Budget vs Actual 03.31.23'!$BA$180,'Budget vs Actual 03.31.23'!$BC$180,'Budget vs Actual 03.31.23'!$BI$180,'Budget vs Actual 03.31.23'!$BK$180,'Budget vs Actual 03.31.23'!$BQ$180,'Budget vs Actual 03.31.23'!$BS$180,'Budget vs Actual 03.31.23'!$BY$180,'Budget vs Actual 03.31.23'!$CA$180,'Budget vs Actual 03.31.23'!$CC$180,'Budget vs Actual 03.31.23'!$CE$180,'Budget vs Actual 03.31.23'!$CG$180,'Budget vs Actual 03.31.23'!$CI$180,'Budget vs Actual 03.31.23'!$M$181,'Budget vs Actual 03.31.23'!$O$181,'Budget vs Actual 03.31.23'!$U$181</definedName>
    <definedName name="QB_FORMULA_212" localSheetId="2" hidden="1">'Budget vs Actual 03.31.23'!$W$181,'Budget vs Actual 03.31.23'!$AC$181,'Budget vs Actual 03.31.23'!$AE$181,'Budget vs Actual 03.31.23'!$AK$181,'Budget vs Actual 03.31.23'!$AM$181,'Budget vs Actual 03.31.23'!$AS$181,'Budget vs Actual 03.31.23'!$AU$181,'Budget vs Actual 03.31.23'!$BA$181,'Budget vs Actual 03.31.23'!$BC$181,'Budget vs Actual 03.31.23'!$BI$181,'Budget vs Actual 03.31.23'!$BK$181,'Budget vs Actual 03.31.23'!$BQ$181,'Budget vs Actual 03.31.23'!$BS$181,'Budget vs Actual 03.31.23'!$BY$181,'Budget vs Actual 03.31.23'!$CA$181,'Budget vs Actual 03.31.23'!$CC$181</definedName>
    <definedName name="QB_FORMULA_213" localSheetId="2" hidden="1">'Budget vs Actual 03.31.23'!$CE$181,'Budget vs Actual 03.31.23'!$CG$181,'Budget vs Actual 03.31.23'!$CI$181,'Budget vs Actual 03.31.23'!$I$182,'Budget vs Actual 03.31.23'!$K$182,'Budget vs Actual 03.31.23'!$M$182,'Budget vs Actual 03.31.23'!$O$182,'Budget vs Actual 03.31.23'!$Q$182,'Budget vs Actual 03.31.23'!$S$182,'Budget vs Actual 03.31.23'!$U$182,'Budget vs Actual 03.31.23'!$W$182,'Budget vs Actual 03.31.23'!$Y$182,'Budget vs Actual 03.31.23'!$AA$182,'Budget vs Actual 03.31.23'!$AC$182,'Budget vs Actual 03.31.23'!$AE$182,'Budget vs Actual 03.31.23'!$AG$182</definedName>
    <definedName name="QB_FORMULA_214" localSheetId="2" hidden="1">'Budget vs Actual 03.31.23'!$AI$182,'Budget vs Actual 03.31.23'!$AK$182,'Budget vs Actual 03.31.23'!$AM$182,'Budget vs Actual 03.31.23'!$AO$182,'Budget vs Actual 03.31.23'!$AQ$182,'Budget vs Actual 03.31.23'!$AS$182,'Budget vs Actual 03.31.23'!$AU$182,'Budget vs Actual 03.31.23'!$AW$182,'Budget vs Actual 03.31.23'!$AY$182,'Budget vs Actual 03.31.23'!$BA$182,'Budget vs Actual 03.31.23'!$BC$182,'Budget vs Actual 03.31.23'!$BE$182,'Budget vs Actual 03.31.23'!$BG$182,'Budget vs Actual 03.31.23'!$BI$182,'Budget vs Actual 03.31.23'!$BK$182,'Budget vs Actual 03.31.23'!$BM$182</definedName>
    <definedName name="QB_FORMULA_215" localSheetId="2" hidden="1">'Budget vs Actual 03.31.23'!$BO$182,'Budget vs Actual 03.31.23'!$BQ$182,'Budget vs Actual 03.31.23'!$BS$182,'Budget vs Actual 03.31.23'!$BU$182,'Budget vs Actual 03.31.23'!$BW$182,'Budget vs Actual 03.31.23'!$BY$182,'Budget vs Actual 03.31.23'!$CA$182,'Budget vs Actual 03.31.23'!$CC$182,'Budget vs Actual 03.31.23'!$CE$182,'Budget vs Actual 03.31.23'!$CG$182,'Budget vs Actual 03.31.23'!$CI$182,'Budget vs Actual 03.31.23'!$M$183,'Budget vs Actual 03.31.23'!$O$183,'Budget vs Actual 03.31.23'!$U$183,'Budget vs Actual 03.31.23'!$W$183,'Budget vs Actual 03.31.23'!$AC$183</definedName>
    <definedName name="QB_FORMULA_216" localSheetId="2" hidden="1">'Budget vs Actual 03.31.23'!$AE$183,'Budget vs Actual 03.31.23'!$AK$183,'Budget vs Actual 03.31.23'!$AM$183,'Budget vs Actual 03.31.23'!$AS$183,'Budget vs Actual 03.31.23'!$AU$183,'Budget vs Actual 03.31.23'!$BA$183,'Budget vs Actual 03.31.23'!$BC$183,'Budget vs Actual 03.31.23'!$BI$183,'Budget vs Actual 03.31.23'!$BK$183,'Budget vs Actual 03.31.23'!$BQ$183,'Budget vs Actual 03.31.23'!$BS$183,'Budget vs Actual 03.31.23'!$BY$183,'Budget vs Actual 03.31.23'!$CA$183,'Budget vs Actual 03.31.23'!$CC$183,'Budget vs Actual 03.31.23'!$CE$183,'Budget vs Actual 03.31.23'!$CG$183</definedName>
    <definedName name="QB_FORMULA_217" localSheetId="2" hidden="1">'Budget vs Actual 03.31.23'!$CI$183,'Budget vs Actual 03.31.23'!$I$184,'Budget vs Actual 03.31.23'!$K$184,'Budget vs Actual 03.31.23'!$M$184,'Budget vs Actual 03.31.23'!$O$184,'Budget vs Actual 03.31.23'!$Q$184,'Budget vs Actual 03.31.23'!$S$184,'Budget vs Actual 03.31.23'!$U$184,'Budget vs Actual 03.31.23'!$W$184,'Budget vs Actual 03.31.23'!$Y$184,'Budget vs Actual 03.31.23'!$AA$184,'Budget vs Actual 03.31.23'!$AC$184,'Budget vs Actual 03.31.23'!$AE$184,'Budget vs Actual 03.31.23'!$AG$184,'Budget vs Actual 03.31.23'!$AI$184,'Budget vs Actual 03.31.23'!$AK$184</definedName>
    <definedName name="QB_FORMULA_218" localSheetId="2" hidden="1">'Budget vs Actual 03.31.23'!$AM$184,'Budget vs Actual 03.31.23'!$AO$184,'Budget vs Actual 03.31.23'!$AQ$184,'Budget vs Actual 03.31.23'!$AS$184,'Budget vs Actual 03.31.23'!$AU$184,'Budget vs Actual 03.31.23'!$AW$184,'Budget vs Actual 03.31.23'!$AY$184,'Budget vs Actual 03.31.23'!$BA$184,'Budget vs Actual 03.31.23'!$BC$184,'Budget vs Actual 03.31.23'!$BE$184,'Budget vs Actual 03.31.23'!$BG$184,'Budget vs Actual 03.31.23'!$BI$184,'Budget vs Actual 03.31.23'!$BK$184,'Budget vs Actual 03.31.23'!$BM$184,'Budget vs Actual 03.31.23'!$BO$184,'Budget vs Actual 03.31.23'!$BQ$184</definedName>
    <definedName name="QB_FORMULA_219" localSheetId="2" hidden="1">'Budget vs Actual 03.31.23'!$BS$184,'Budget vs Actual 03.31.23'!$BU$184,'Budget vs Actual 03.31.23'!$BW$184,'Budget vs Actual 03.31.23'!$BY$184,'Budget vs Actual 03.31.23'!$CA$184,'Budget vs Actual 03.31.23'!$CC$184,'Budget vs Actual 03.31.23'!$CE$184,'Budget vs Actual 03.31.23'!$CG$184,'Budget vs Actual 03.31.23'!$CI$184,'Budget vs Actual 03.31.23'!$I$185,'Budget vs Actual 03.31.23'!$K$185,'Budget vs Actual 03.31.23'!$M$185,'Budget vs Actual 03.31.23'!$O$185,'Budget vs Actual 03.31.23'!$Q$185,'Budget vs Actual 03.31.23'!$S$185,'Budget vs Actual 03.31.23'!$U$185</definedName>
    <definedName name="QB_FORMULA_22" localSheetId="2" hidden="1">'Budget vs Actual 03.31.23'!$BC$27,'Budget vs Actual 03.31.23'!$BI$27,'Budget vs Actual 03.31.23'!$BK$27,'Budget vs Actual 03.31.23'!$BQ$27,'Budget vs Actual 03.31.23'!$BS$27,'Budget vs Actual 03.31.23'!$BY$27,'Budget vs Actual 03.31.23'!$CA$27,'Budget vs Actual 03.31.23'!$CC$27,'Budget vs Actual 03.31.23'!$CE$27,'Budget vs Actual 03.31.23'!$CG$27,'Budget vs Actual 03.31.23'!$CI$27,'Budget vs Actual 03.31.23'!$M$28,'Budget vs Actual 03.31.23'!$O$28,'Budget vs Actual 03.31.23'!$U$28,'Budget vs Actual 03.31.23'!$W$28,'Budget vs Actual 03.31.23'!$AC$28</definedName>
    <definedName name="QB_FORMULA_220" localSheetId="2" hidden="1">'Budget vs Actual 03.31.23'!$W$185,'Budget vs Actual 03.31.23'!$Y$185,'Budget vs Actual 03.31.23'!$AA$185,'Budget vs Actual 03.31.23'!$AC$185,'Budget vs Actual 03.31.23'!$AE$185,'Budget vs Actual 03.31.23'!$AG$185,'Budget vs Actual 03.31.23'!$AI$185,'Budget vs Actual 03.31.23'!$AK$185,'Budget vs Actual 03.31.23'!$AM$185,'Budget vs Actual 03.31.23'!$AO$185,'Budget vs Actual 03.31.23'!$AQ$185,'Budget vs Actual 03.31.23'!$AS$185,'Budget vs Actual 03.31.23'!$AU$185,'Budget vs Actual 03.31.23'!$AW$185,'Budget vs Actual 03.31.23'!$AY$185,'Budget vs Actual 03.31.23'!$BA$185</definedName>
    <definedName name="QB_FORMULA_221" localSheetId="2" hidden="1">'Budget vs Actual 03.31.23'!$BC$185,'Budget vs Actual 03.31.23'!$BE$185,'Budget vs Actual 03.31.23'!$BG$185,'Budget vs Actual 03.31.23'!$BI$185,'Budget vs Actual 03.31.23'!$BK$185,'Budget vs Actual 03.31.23'!$BM$185,'Budget vs Actual 03.31.23'!$BO$185,'Budget vs Actual 03.31.23'!$BQ$185,'Budget vs Actual 03.31.23'!$BS$185,'Budget vs Actual 03.31.23'!$BU$185,'Budget vs Actual 03.31.23'!$BW$185,'Budget vs Actual 03.31.23'!$BY$185,'Budget vs Actual 03.31.23'!$CA$185,'Budget vs Actual 03.31.23'!$CC$185,'Budget vs Actual 03.31.23'!$CE$185,'Budget vs Actual 03.31.23'!$CG$185</definedName>
    <definedName name="QB_FORMULA_222" localSheetId="2" hidden="1">'Budget vs Actual 03.31.23'!$CI$185,'Budget vs Actual 03.31.23'!$M$188,'Budget vs Actual 03.31.23'!$O$188,'Budget vs Actual 03.31.23'!$U$188,'Budget vs Actual 03.31.23'!$W$188,'Budget vs Actual 03.31.23'!$AC$188,'Budget vs Actual 03.31.23'!$AE$188,'Budget vs Actual 03.31.23'!$AK$188,'Budget vs Actual 03.31.23'!$AM$188,'Budget vs Actual 03.31.23'!$AS$188,'Budget vs Actual 03.31.23'!$AU$188,'Budget vs Actual 03.31.23'!$BA$188,'Budget vs Actual 03.31.23'!$BC$188,'Budget vs Actual 03.31.23'!$BI$188,'Budget vs Actual 03.31.23'!$BK$188,'Budget vs Actual 03.31.23'!$BQ$188</definedName>
    <definedName name="QB_FORMULA_223" localSheetId="2" hidden="1">'Budget vs Actual 03.31.23'!$BS$188,'Budget vs Actual 03.31.23'!$BY$188,'Budget vs Actual 03.31.23'!$CA$188,'Budget vs Actual 03.31.23'!$CC$188,'Budget vs Actual 03.31.23'!$CE$188,'Budget vs Actual 03.31.23'!$CG$188,'Budget vs Actual 03.31.23'!$CI$188,'Budget vs Actual 03.31.23'!$I$189,'Budget vs Actual 03.31.23'!$K$189,'Budget vs Actual 03.31.23'!$M$189,'Budget vs Actual 03.31.23'!$O$189,'Budget vs Actual 03.31.23'!$Q$189,'Budget vs Actual 03.31.23'!$S$189,'Budget vs Actual 03.31.23'!$U$189,'Budget vs Actual 03.31.23'!$W$189,'Budget vs Actual 03.31.23'!$Y$189</definedName>
    <definedName name="QB_FORMULA_224" localSheetId="2" hidden="1">'Budget vs Actual 03.31.23'!$AA$189,'Budget vs Actual 03.31.23'!$AC$189,'Budget vs Actual 03.31.23'!$AE$189,'Budget vs Actual 03.31.23'!$AG$189,'Budget vs Actual 03.31.23'!$AI$189,'Budget vs Actual 03.31.23'!$AK$189,'Budget vs Actual 03.31.23'!$AM$189,'Budget vs Actual 03.31.23'!$AO$189,'Budget vs Actual 03.31.23'!$AQ$189,'Budget vs Actual 03.31.23'!$AS$189,'Budget vs Actual 03.31.23'!$AU$189,'Budget vs Actual 03.31.23'!$AW$189,'Budget vs Actual 03.31.23'!$AY$189,'Budget vs Actual 03.31.23'!$BA$189,'Budget vs Actual 03.31.23'!$BC$189,'Budget vs Actual 03.31.23'!$BE$189</definedName>
    <definedName name="QB_FORMULA_225" localSheetId="2" hidden="1">'Budget vs Actual 03.31.23'!$BG$189,'Budget vs Actual 03.31.23'!$BI$189,'Budget vs Actual 03.31.23'!$BK$189,'Budget vs Actual 03.31.23'!$BM$189,'Budget vs Actual 03.31.23'!$BO$189,'Budget vs Actual 03.31.23'!$BQ$189,'Budget vs Actual 03.31.23'!$BS$189,'Budget vs Actual 03.31.23'!$BU$189,'Budget vs Actual 03.31.23'!$BW$189,'Budget vs Actual 03.31.23'!$BY$189,'Budget vs Actual 03.31.23'!$CA$189,'Budget vs Actual 03.31.23'!$CC$189,'Budget vs Actual 03.31.23'!$CE$189,'Budget vs Actual 03.31.23'!$CG$189,'Budget vs Actual 03.31.23'!$CI$189,'Budget vs Actual 03.31.23'!$I$190</definedName>
    <definedName name="QB_FORMULA_226" localSheetId="2" hidden="1">'Budget vs Actual 03.31.23'!$K$190,'Budget vs Actual 03.31.23'!$M$190,'Budget vs Actual 03.31.23'!$O$190,'Budget vs Actual 03.31.23'!$Q$190,'Budget vs Actual 03.31.23'!$S$190,'Budget vs Actual 03.31.23'!$U$190,'Budget vs Actual 03.31.23'!$W$190,'Budget vs Actual 03.31.23'!$Y$190,'Budget vs Actual 03.31.23'!$AA$190,'Budget vs Actual 03.31.23'!$AC$190,'Budget vs Actual 03.31.23'!$AE$190,'Budget vs Actual 03.31.23'!$AG$190,'Budget vs Actual 03.31.23'!$AI$190,'Budget vs Actual 03.31.23'!$AK$190,'Budget vs Actual 03.31.23'!$AM$190,'Budget vs Actual 03.31.23'!$AO$190</definedName>
    <definedName name="QB_FORMULA_227" localSheetId="2" hidden="1">'Budget vs Actual 03.31.23'!$AQ$190,'Budget vs Actual 03.31.23'!$AS$190,'Budget vs Actual 03.31.23'!$AU$190,'Budget vs Actual 03.31.23'!$AW$190,'Budget vs Actual 03.31.23'!$AY$190,'Budget vs Actual 03.31.23'!$BA$190,'Budget vs Actual 03.31.23'!$BC$190,'Budget vs Actual 03.31.23'!$BE$190,'Budget vs Actual 03.31.23'!$BG$190,'Budget vs Actual 03.31.23'!$BI$190,'Budget vs Actual 03.31.23'!$BK$190,'Budget vs Actual 03.31.23'!$BM$190,'Budget vs Actual 03.31.23'!$BO$190,'Budget vs Actual 03.31.23'!$BQ$190,'Budget vs Actual 03.31.23'!$BS$190,'Budget vs Actual 03.31.23'!$BU$190</definedName>
    <definedName name="QB_FORMULA_228" localSheetId="2" hidden="1">'Budget vs Actual 03.31.23'!$BW$190,'Budget vs Actual 03.31.23'!$BY$190,'Budget vs Actual 03.31.23'!$CA$190,'Budget vs Actual 03.31.23'!$CC$190,'Budget vs Actual 03.31.23'!$CE$190,'Budget vs Actual 03.31.23'!$CG$190,'Budget vs Actual 03.31.23'!$CI$190,'Budget vs Actual 03.31.23'!$I$191,'Budget vs Actual 03.31.23'!$K$191,'Budget vs Actual 03.31.23'!$M$191,'Budget vs Actual 03.31.23'!$O$191,'Budget vs Actual 03.31.23'!$Q$191,'Budget vs Actual 03.31.23'!$S$191,'Budget vs Actual 03.31.23'!$U$191,'Budget vs Actual 03.31.23'!$W$191,'Budget vs Actual 03.31.23'!$Y$191</definedName>
    <definedName name="QB_FORMULA_229" localSheetId="2" hidden="1">'Budget vs Actual 03.31.23'!$AA$191,'Budget vs Actual 03.31.23'!$AC$191,'Budget vs Actual 03.31.23'!$AE$191,'Budget vs Actual 03.31.23'!$AG$191,'Budget vs Actual 03.31.23'!$AI$191,'Budget vs Actual 03.31.23'!$AK$191,'Budget vs Actual 03.31.23'!$AM$191,'Budget vs Actual 03.31.23'!$AO$191,'Budget vs Actual 03.31.23'!$AQ$191,'Budget vs Actual 03.31.23'!$AS$191,'Budget vs Actual 03.31.23'!$AU$191,'Budget vs Actual 03.31.23'!$AW$191,'Budget vs Actual 03.31.23'!$AY$191,'Budget vs Actual 03.31.23'!$BA$191,'Budget vs Actual 03.31.23'!$BC$191,'Budget vs Actual 03.31.23'!$BE$191</definedName>
    <definedName name="QB_FORMULA_23" localSheetId="2" hidden="1">'Budget vs Actual 03.31.23'!$AE$28,'Budget vs Actual 03.31.23'!$AK$28,'Budget vs Actual 03.31.23'!$AM$28,'Budget vs Actual 03.31.23'!$AS$28,'Budget vs Actual 03.31.23'!$AU$28,'Budget vs Actual 03.31.23'!$BA$28,'Budget vs Actual 03.31.23'!$BC$28,'Budget vs Actual 03.31.23'!$BI$28,'Budget vs Actual 03.31.23'!$BK$28,'Budget vs Actual 03.31.23'!$BQ$28,'Budget vs Actual 03.31.23'!$BS$28,'Budget vs Actual 03.31.23'!$BY$28,'Budget vs Actual 03.31.23'!$CA$28,'Budget vs Actual 03.31.23'!$CC$28,'Budget vs Actual 03.31.23'!$CE$28,'Budget vs Actual 03.31.23'!$CG$28</definedName>
    <definedName name="QB_FORMULA_230" localSheetId="2" hidden="1">'Budget vs Actual 03.31.23'!$BG$191,'Budget vs Actual 03.31.23'!$BI$191,'Budget vs Actual 03.31.23'!$BK$191,'Budget vs Actual 03.31.23'!$BM$191,'Budget vs Actual 03.31.23'!$BO$191,'Budget vs Actual 03.31.23'!$BQ$191,'Budget vs Actual 03.31.23'!$BS$191,'Budget vs Actual 03.31.23'!$BU$191,'Budget vs Actual 03.31.23'!$BW$191,'Budget vs Actual 03.31.23'!$BY$191,'Budget vs Actual 03.31.23'!$CA$191,'Budget vs Actual 03.31.23'!$CC$191,'Budget vs Actual 03.31.23'!$CE$191,'Budget vs Actual 03.31.23'!$CG$191,'Budget vs Actual 03.31.23'!$CI$191</definedName>
    <definedName name="QB_FORMULA_24" localSheetId="2" hidden="1">'Budget vs Actual 03.31.23'!$CI$28,'Budget vs Actual 03.31.23'!$M$29,'Budget vs Actual 03.31.23'!$O$29,'Budget vs Actual 03.31.23'!$U$29,'Budget vs Actual 03.31.23'!$W$29,'Budget vs Actual 03.31.23'!$AC$29,'Budget vs Actual 03.31.23'!$AE$29,'Budget vs Actual 03.31.23'!$AK$29,'Budget vs Actual 03.31.23'!$AM$29,'Budget vs Actual 03.31.23'!$AS$29,'Budget vs Actual 03.31.23'!$AU$29,'Budget vs Actual 03.31.23'!$BA$29,'Budget vs Actual 03.31.23'!$BC$29,'Budget vs Actual 03.31.23'!$BI$29,'Budget vs Actual 03.31.23'!$BK$29,'Budget vs Actual 03.31.23'!$BQ$29</definedName>
    <definedName name="QB_FORMULA_25" localSheetId="2" hidden="1">'Budget vs Actual 03.31.23'!$BS$29,'Budget vs Actual 03.31.23'!$BY$29,'Budget vs Actual 03.31.23'!$CA$29,'Budget vs Actual 03.31.23'!$CC$29,'Budget vs Actual 03.31.23'!$CE$29,'Budget vs Actual 03.31.23'!$CG$29,'Budget vs Actual 03.31.23'!$CI$29,'Budget vs Actual 03.31.23'!$M$30,'Budget vs Actual 03.31.23'!$O$30,'Budget vs Actual 03.31.23'!$U$30,'Budget vs Actual 03.31.23'!$W$30,'Budget vs Actual 03.31.23'!$AC$30,'Budget vs Actual 03.31.23'!$AE$30,'Budget vs Actual 03.31.23'!$AK$30,'Budget vs Actual 03.31.23'!$AM$30,'Budget vs Actual 03.31.23'!$AS$30</definedName>
    <definedName name="QB_FORMULA_26" localSheetId="2" hidden="1">'Budget vs Actual 03.31.23'!$AU$30,'Budget vs Actual 03.31.23'!$BA$30,'Budget vs Actual 03.31.23'!$BC$30,'Budget vs Actual 03.31.23'!$BI$30,'Budget vs Actual 03.31.23'!$BK$30,'Budget vs Actual 03.31.23'!$BQ$30,'Budget vs Actual 03.31.23'!$BS$30,'Budget vs Actual 03.31.23'!$BY$30,'Budget vs Actual 03.31.23'!$CA$30,'Budget vs Actual 03.31.23'!$CC$30,'Budget vs Actual 03.31.23'!$CE$30,'Budget vs Actual 03.31.23'!$CG$30,'Budget vs Actual 03.31.23'!$CI$30,'Budget vs Actual 03.31.23'!$I$31,'Budget vs Actual 03.31.23'!$K$31,'Budget vs Actual 03.31.23'!$M$31</definedName>
    <definedName name="QB_FORMULA_27" localSheetId="2" hidden="1">'Budget vs Actual 03.31.23'!$O$31,'Budget vs Actual 03.31.23'!$Q$31,'Budget vs Actual 03.31.23'!$S$31,'Budget vs Actual 03.31.23'!$U$31,'Budget vs Actual 03.31.23'!$W$31,'Budget vs Actual 03.31.23'!$Y$31,'Budget vs Actual 03.31.23'!$AA$31,'Budget vs Actual 03.31.23'!$AC$31,'Budget vs Actual 03.31.23'!$AE$31,'Budget vs Actual 03.31.23'!$AG$31,'Budget vs Actual 03.31.23'!$AI$31,'Budget vs Actual 03.31.23'!$AK$31,'Budget vs Actual 03.31.23'!$AM$31,'Budget vs Actual 03.31.23'!$AO$31,'Budget vs Actual 03.31.23'!$AQ$31,'Budget vs Actual 03.31.23'!$AS$31</definedName>
    <definedName name="QB_FORMULA_28" localSheetId="2" hidden="1">'Budget vs Actual 03.31.23'!$AU$31,'Budget vs Actual 03.31.23'!$AW$31,'Budget vs Actual 03.31.23'!$AY$31,'Budget vs Actual 03.31.23'!$BA$31,'Budget vs Actual 03.31.23'!$BC$31,'Budget vs Actual 03.31.23'!$BE$31,'Budget vs Actual 03.31.23'!$BG$31,'Budget vs Actual 03.31.23'!$BI$31,'Budget vs Actual 03.31.23'!$BK$31,'Budget vs Actual 03.31.23'!$BM$31,'Budget vs Actual 03.31.23'!$BO$31,'Budget vs Actual 03.31.23'!$BQ$31,'Budget vs Actual 03.31.23'!$BS$31,'Budget vs Actual 03.31.23'!$BU$31,'Budget vs Actual 03.31.23'!$BW$31,'Budget vs Actual 03.31.23'!$BY$31</definedName>
    <definedName name="QB_FORMULA_29" localSheetId="2" hidden="1">'Budget vs Actual 03.31.23'!$CA$31,'Budget vs Actual 03.31.23'!$CC$31,'Budget vs Actual 03.31.23'!$CE$31,'Budget vs Actual 03.31.23'!$CG$31,'Budget vs Actual 03.31.23'!$CI$31,'Budget vs Actual 03.31.23'!$CC$32,'Budget vs Actual 03.31.23'!$M$33,'Budget vs Actual 03.31.23'!$O$33,'Budget vs Actual 03.31.23'!$U$33,'Budget vs Actual 03.31.23'!$W$33,'Budget vs Actual 03.31.23'!$AC$33,'Budget vs Actual 03.31.23'!$AE$33,'Budget vs Actual 03.31.23'!$AK$33,'Budget vs Actual 03.31.23'!$AM$33,'Budget vs Actual 03.31.23'!$AS$33,'Budget vs Actual 03.31.23'!$AU$33</definedName>
    <definedName name="QB_FORMULA_3" localSheetId="1" hidden="1">'AR Aging 03.31.23'!$J$31,'AR Aging 03.31.23'!$L$31,'AR Aging 03.31.23'!$N$31</definedName>
    <definedName name="QB_FORMULA_3" localSheetId="0" hidden="1">'Balance Sheet Prev Yr 03.31.23'!$K$30,'Balance Sheet Prev Yr 03.31.23'!$M$30,'Balance Sheet Prev Yr 03.31.23'!$K$31,'Balance Sheet Prev Yr 03.31.23'!$M$31,'Balance Sheet Prev Yr 03.31.23'!$K$32,'Balance Sheet Prev Yr 03.31.23'!$M$32,'Balance Sheet Prev Yr 03.31.23'!$K$33,'Balance Sheet Prev Yr 03.31.23'!$M$33,'Balance Sheet Prev Yr 03.31.23'!$K$34,'Balance Sheet Prev Yr 03.31.23'!$M$34,'Balance Sheet Prev Yr 03.31.23'!$K$35,'Balance Sheet Prev Yr 03.31.23'!$M$35,'Balance Sheet Prev Yr 03.31.23'!$K$36,'Balance Sheet Prev Yr 03.31.23'!$M$36,'Balance Sheet Prev Yr 03.31.23'!$K$37,'Balance Sheet Prev Yr 03.31.23'!$M$37</definedName>
    <definedName name="QB_FORMULA_3" localSheetId="2" hidden="1">'Budget vs Actual 03.31.23'!$AC$10,'Budget vs Actual 03.31.23'!$AE$10,'Budget vs Actual 03.31.23'!$AK$10,'Budget vs Actual 03.31.23'!$AM$10,'Budget vs Actual 03.31.23'!$AS$10,'Budget vs Actual 03.31.23'!$AU$10,'Budget vs Actual 03.31.23'!$BA$10,'Budget vs Actual 03.31.23'!$BC$10,'Budget vs Actual 03.31.23'!$BI$10,'Budget vs Actual 03.31.23'!$BK$10,'Budget vs Actual 03.31.23'!$BQ$10,'Budget vs Actual 03.31.23'!$BS$10,'Budget vs Actual 03.31.23'!$BY$10,'Budget vs Actual 03.31.23'!$CA$10,'Budget vs Actual 03.31.23'!$CC$10,'Budget vs Actual 03.31.23'!$CE$10</definedName>
    <definedName name="QB_FORMULA_30" localSheetId="2" hidden="1">'Budget vs Actual 03.31.23'!$BA$33,'Budget vs Actual 03.31.23'!$BC$33,'Budget vs Actual 03.31.23'!$BI$33,'Budget vs Actual 03.31.23'!$BK$33,'Budget vs Actual 03.31.23'!$BQ$33,'Budget vs Actual 03.31.23'!$BS$33,'Budget vs Actual 03.31.23'!$BY$33,'Budget vs Actual 03.31.23'!$CA$33,'Budget vs Actual 03.31.23'!$CC$33,'Budget vs Actual 03.31.23'!$CE$33,'Budget vs Actual 03.31.23'!$CG$33,'Budget vs Actual 03.31.23'!$CI$33,'Budget vs Actual 03.31.23'!$M$35,'Budget vs Actual 03.31.23'!$O$35,'Budget vs Actual 03.31.23'!$U$35,'Budget vs Actual 03.31.23'!$W$35</definedName>
    <definedName name="QB_FORMULA_31" localSheetId="2" hidden="1">'Budget vs Actual 03.31.23'!$AC$35,'Budget vs Actual 03.31.23'!$AE$35,'Budget vs Actual 03.31.23'!$AK$35,'Budget vs Actual 03.31.23'!$AM$35,'Budget vs Actual 03.31.23'!$AS$35,'Budget vs Actual 03.31.23'!$AU$35,'Budget vs Actual 03.31.23'!$BA$35,'Budget vs Actual 03.31.23'!$BC$35,'Budget vs Actual 03.31.23'!$CC$35,'Budget vs Actual 03.31.23'!$CE$35,'Budget vs Actual 03.31.23'!$CG$35,'Budget vs Actual 03.31.23'!$CI$35,'Budget vs Actual 03.31.23'!$M$36,'Budget vs Actual 03.31.23'!$O$36,'Budget vs Actual 03.31.23'!$U$36,'Budget vs Actual 03.31.23'!$W$36</definedName>
    <definedName name="QB_FORMULA_32" localSheetId="2" hidden="1">'Budget vs Actual 03.31.23'!$AC$36,'Budget vs Actual 03.31.23'!$AE$36,'Budget vs Actual 03.31.23'!$AK$36,'Budget vs Actual 03.31.23'!$AM$36,'Budget vs Actual 03.31.23'!$AS$36,'Budget vs Actual 03.31.23'!$AU$36,'Budget vs Actual 03.31.23'!$BA$36,'Budget vs Actual 03.31.23'!$BC$36,'Budget vs Actual 03.31.23'!$BI$36,'Budget vs Actual 03.31.23'!$BK$36,'Budget vs Actual 03.31.23'!$BQ$36,'Budget vs Actual 03.31.23'!$BS$36,'Budget vs Actual 03.31.23'!$BY$36,'Budget vs Actual 03.31.23'!$CA$36,'Budget vs Actual 03.31.23'!$CC$36,'Budget vs Actual 03.31.23'!$CE$36</definedName>
    <definedName name="QB_FORMULA_33" localSheetId="2" hidden="1">'Budget vs Actual 03.31.23'!$CG$36,'Budget vs Actual 03.31.23'!$CI$36,'Budget vs Actual 03.31.23'!$M$37,'Budget vs Actual 03.31.23'!$O$37,'Budget vs Actual 03.31.23'!$U$37,'Budget vs Actual 03.31.23'!$W$37,'Budget vs Actual 03.31.23'!$AC$37,'Budget vs Actual 03.31.23'!$AE$37,'Budget vs Actual 03.31.23'!$AK$37,'Budget vs Actual 03.31.23'!$AM$37,'Budget vs Actual 03.31.23'!$AS$37,'Budget vs Actual 03.31.23'!$AU$37,'Budget vs Actual 03.31.23'!$BA$37,'Budget vs Actual 03.31.23'!$BC$37,'Budget vs Actual 03.31.23'!$BI$37,'Budget vs Actual 03.31.23'!$BK$37</definedName>
    <definedName name="QB_FORMULA_34" localSheetId="2" hidden="1">'Budget vs Actual 03.31.23'!$BQ$37,'Budget vs Actual 03.31.23'!$BS$37,'Budget vs Actual 03.31.23'!$BY$37,'Budget vs Actual 03.31.23'!$CA$37,'Budget vs Actual 03.31.23'!$CC$37,'Budget vs Actual 03.31.23'!$CE$37,'Budget vs Actual 03.31.23'!$CG$37,'Budget vs Actual 03.31.23'!$CI$37,'Budget vs Actual 03.31.23'!$M$38,'Budget vs Actual 03.31.23'!$O$38,'Budget vs Actual 03.31.23'!$U$38,'Budget vs Actual 03.31.23'!$W$38,'Budget vs Actual 03.31.23'!$AC$38,'Budget vs Actual 03.31.23'!$AE$38,'Budget vs Actual 03.31.23'!$AK$38,'Budget vs Actual 03.31.23'!$AM$38</definedName>
    <definedName name="QB_FORMULA_35" localSheetId="2" hidden="1">'Budget vs Actual 03.31.23'!$AS$38,'Budget vs Actual 03.31.23'!$AU$38,'Budget vs Actual 03.31.23'!$BA$38,'Budget vs Actual 03.31.23'!$BC$38,'Budget vs Actual 03.31.23'!$BI$38,'Budget vs Actual 03.31.23'!$BK$38,'Budget vs Actual 03.31.23'!$BQ$38,'Budget vs Actual 03.31.23'!$BS$38,'Budget vs Actual 03.31.23'!$BY$38,'Budget vs Actual 03.31.23'!$CA$38,'Budget vs Actual 03.31.23'!$CC$38,'Budget vs Actual 03.31.23'!$CE$38,'Budget vs Actual 03.31.23'!$CG$38,'Budget vs Actual 03.31.23'!$CI$38,'Budget vs Actual 03.31.23'!$BI$39,'Budget vs Actual 03.31.23'!$BK$39</definedName>
    <definedName name="QB_FORMULA_36" localSheetId="2" hidden="1">'Budget vs Actual 03.31.23'!$BQ$39,'Budget vs Actual 03.31.23'!$BS$39,'Budget vs Actual 03.31.23'!$BY$39,'Budget vs Actual 03.31.23'!$CA$39,'Budget vs Actual 03.31.23'!$CC$39,'Budget vs Actual 03.31.23'!$CE$39,'Budget vs Actual 03.31.23'!$CG$39,'Budget vs Actual 03.31.23'!$CI$39,'Budget vs Actual 03.31.23'!$I$40,'Budget vs Actual 03.31.23'!$K$40,'Budget vs Actual 03.31.23'!$M$40,'Budget vs Actual 03.31.23'!$O$40,'Budget vs Actual 03.31.23'!$Q$40,'Budget vs Actual 03.31.23'!$S$40,'Budget vs Actual 03.31.23'!$U$40,'Budget vs Actual 03.31.23'!$W$40</definedName>
    <definedName name="QB_FORMULA_37" localSheetId="2" hidden="1">'Budget vs Actual 03.31.23'!$Y$40,'Budget vs Actual 03.31.23'!$AA$40,'Budget vs Actual 03.31.23'!$AC$40,'Budget vs Actual 03.31.23'!$AE$40,'Budget vs Actual 03.31.23'!$AG$40,'Budget vs Actual 03.31.23'!$AI$40,'Budget vs Actual 03.31.23'!$AK$40,'Budget vs Actual 03.31.23'!$AM$40,'Budget vs Actual 03.31.23'!$AO$40,'Budget vs Actual 03.31.23'!$AQ$40,'Budget vs Actual 03.31.23'!$AS$40,'Budget vs Actual 03.31.23'!$AU$40,'Budget vs Actual 03.31.23'!$AW$40,'Budget vs Actual 03.31.23'!$AY$40,'Budget vs Actual 03.31.23'!$BA$40,'Budget vs Actual 03.31.23'!$BC$40</definedName>
    <definedName name="QB_FORMULA_38" localSheetId="2" hidden="1">'Budget vs Actual 03.31.23'!$BE$40,'Budget vs Actual 03.31.23'!$BG$40,'Budget vs Actual 03.31.23'!$BI$40,'Budget vs Actual 03.31.23'!$BK$40,'Budget vs Actual 03.31.23'!$BM$40,'Budget vs Actual 03.31.23'!$BO$40,'Budget vs Actual 03.31.23'!$BQ$40,'Budget vs Actual 03.31.23'!$BS$40,'Budget vs Actual 03.31.23'!$BU$40,'Budget vs Actual 03.31.23'!$BW$40,'Budget vs Actual 03.31.23'!$BY$40,'Budget vs Actual 03.31.23'!$CA$40,'Budget vs Actual 03.31.23'!$CC$40,'Budget vs Actual 03.31.23'!$CE$40,'Budget vs Actual 03.31.23'!$CG$40,'Budget vs Actual 03.31.23'!$CI$40</definedName>
    <definedName name="QB_FORMULA_39" localSheetId="2" hidden="1">'Budget vs Actual 03.31.23'!$M$42,'Budget vs Actual 03.31.23'!$O$42,'Budget vs Actual 03.31.23'!$U$42,'Budget vs Actual 03.31.23'!$W$42,'Budget vs Actual 03.31.23'!$AC$42,'Budget vs Actual 03.31.23'!$AE$42,'Budget vs Actual 03.31.23'!$AK$42,'Budget vs Actual 03.31.23'!$AM$42,'Budget vs Actual 03.31.23'!$AS$42,'Budget vs Actual 03.31.23'!$AU$42,'Budget vs Actual 03.31.23'!$BA$42,'Budget vs Actual 03.31.23'!$BC$42,'Budget vs Actual 03.31.23'!$CC$42,'Budget vs Actual 03.31.23'!$CE$42,'Budget vs Actual 03.31.23'!$CG$42,'Budget vs Actual 03.31.23'!$CI$42</definedName>
    <definedName name="QB_FORMULA_4" localSheetId="0" hidden="1">'Balance Sheet Prev Yr 03.31.23'!$K$38,'Balance Sheet Prev Yr 03.31.23'!$M$38,'Balance Sheet Prev Yr 03.31.23'!$K$39,'Balance Sheet Prev Yr 03.31.23'!$M$39,'Balance Sheet Prev Yr 03.31.23'!$K$40,'Balance Sheet Prev Yr 03.31.23'!$M$40,'Balance Sheet Prev Yr 03.31.23'!$K$41,'Balance Sheet Prev Yr 03.31.23'!$M$41,'Balance Sheet Prev Yr 03.31.23'!$K$42,'Balance Sheet Prev Yr 03.31.23'!$M$42,'Balance Sheet Prev Yr 03.31.23'!$K$43,'Balance Sheet Prev Yr 03.31.23'!$M$43,'Balance Sheet Prev Yr 03.31.23'!$K$44,'Balance Sheet Prev Yr 03.31.23'!$M$44,'Balance Sheet Prev Yr 03.31.23'!$K$45,'Balance Sheet Prev Yr 03.31.23'!$M$45</definedName>
    <definedName name="QB_FORMULA_4" localSheetId="2" hidden="1">'Budget vs Actual 03.31.23'!$CG$10,'Budget vs Actual 03.31.23'!$CI$10,'Budget vs Actual 03.31.23'!$M$11,'Budget vs Actual 03.31.23'!$O$11,'Budget vs Actual 03.31.23'!$U$11,'Budget vs Actual 03.31.23'!$W$11,'Budget vs Actual 03.31.23'!$AC$11,'Budget vs Actual 03.31.23'!$AE$11,'Budget vs Actual 03.31.23'!$AK$11,'Budget vs Actual 03.31.23'!$AM$11,'Budget vs Actual 03.31.23'!$AS$11,'Budget vs Actual 03.31.23'!$AU$11,'Budget vs Actual 03.31.23'!$BA$11,'Budget vs Actual 03.31.23'!$BC$11,'Budget vs Actual 03.31.23'!$BI$11,'Budget vs Actual 03.31.23'!$BK$11</definedName>
    <definedName name="QB_FORMULA_40" localSheetId="2" hidden="1">'Budget vs Actual 03.31.23'!$M$43,'Budget vs Actual 03.31.23'!$O$43,'Budget vs Actual 03.31.23'!$U$43,'Budget vs Actual 03.31.23'!$W$43,'Budget vs Actual 03.31.23'!$AC$43,'Budget vs Actual 03.31.23'!$AE$43,'Budget vs Actual 03.31.23'!$AK$43,'Budget vs Actual 03.31.23'!$AM$43,'Budget vs Actual 03.31.23'!$AS$43,'Budget vs Actual 03.31.23'!$AU$43,'Budget vs Actual 03.31.23'!$BA$43,'Budget vs Actual 03.31.23'!$BC$43,'Budget vs Actual 03.31.23'!$CC$43,'Budget vs Actual 03.31.23'!$CE$43,'Budget vs Actual 03.31.23'!$CG$43,'Budget vs Actual 03.31.23'!$CI$43</definedName>
    <definedName name="QB_FORMULA_41" localSheetId="2" hidden="1">'Budget vs Actual 03.31.23'!$M$44,'Budget vs Actual 03.31.23'!$O$44,'Budget vs Actual 03.31.23'!$U$44,'Budget vs Actual 03.31.23'!$W$44,'Budget vs Actual 03.31.23'!$AC$44,'Budget vs Actual 03.31.23'!$AE$44,'Budget vs Actual 03.31.23'!$AK$44,'Budget vs Actual 03.31.23'!$AM$44,'Budget vs Actual 03.31.23'!$AS$44,'Budget vs Actual 03.31.23'!$AU$44,'Budget vs Actual 03.31.23'!$BA$44,'Budget vs Actual 03.31.23'!$BC$44,'Budget vs Actual 03.31.23'!$BI$44,'Budget vs Actual 03.31.23'!$BK$44,'Budget vs Actual 03.31.23'!$BQ$44,'Budget vs Actual 03.31.23'!$BS$44</definedName>
    <definedName name="QB_FORMULA_42" localSheetId="2" hidden="1">'Budget vs Actual 03.31.23'!$BY$44,'Budget vs Actual 03.31.23'!$CA$44,'Budget vs Actual 03.31.23'!$CC$44,'Budget vs Actual 03.31.23'!$CE$44,'Budget vs Actual 03.31.23'!$CG$44,'Budget vs Actual 03.31.23'!$CI$44,'Budget vs Actual 03.31.23'!$M$45,'Budget vs Actual 03.31.23'!$O$45,'Budget vs Actual 03.31.23'!$U$45,'Budget vs Actual 03.31.23'!$W$45,'Budget vs Actual 03.31.23'!$AC$45,'Budget vs Actual 03.31.23'!$AE$45,'Budget vs Actual 03.31.23'!$AK$45,'Budget vs Actual 03.31.23'!$AM$45,'Budget vs Actual 03.31.23'!$AS$45,'Budget vs Actual 03.31.23'!$AU$45</definedName>
    <definedName name="QB_FORMULA_43" localSheetId="2" hidden="1">'Budget vs Actual 03.31.23'!$BA$45,'Budget vs Actual 03.31.23'!$BC$45,'Budget vs Actual 03.31.23'!$BI$45,'Budget vs Actual 03.31.23'!$BK$45,'Budget vs Actual 03.31.23'!$BQ$45,'Budget vs Actual 03.31.23'!$BS$45,'Budget vs Actual 03.31.23'!$BY$45,'Budget vs Actual 03.31.23'!$CA$45,'Budget vs Actual 03.31.23'!$CC$45,'Budget vs Actual 03.31.23'!$CE$45,'Budget vs Actual 03.31.23'!$CG$45,'Budget vs Actual 03.31.23'!$CI$45,'Budget vs Actual 03.31.23'!$BI$46,'Budget vs Actual 03.31.23'!$BK$46,'Budget vs Actual 03.31.23'!$BQ$46,'Budget vs Actual 03.31.23'!$BS$46</definedName>
    <definedName name="QB_FORMULA_44" localSheetId="2" hidden="1">'Budget vs Actual 03.31.23'!$BY$46,'Budget vs Actual 03.31.23'!$CA$46,'Budget vs Actual 03.31.23'!$CC$46,'Budget vs Actual 03.31.23'!$CE$46,'Budget vs Actual 03.31.23'!$CG$46,'Budget vs Actual 03.31.23'!$CI$46,'Budget vs Actual 03.31.23'!$I$47,'Budget vs Actual 03.31.23'!$K$47,'Budget vs Actual 03.31.23'!$M$47,'Budget vs Actual 03.31.23'!$O$47,'Budget vs Actual 03.31.23'!$Q$47,'Budget vs Actual 03.31.23'!$S$47,'Budget vs Actual 03.31.23'!$U$47,'Budget vs Actual 03.31.23'!$W$47,'Budget vs Actual 03.31.23'!$Y$47,'Budget vs Actual 03.31.23'!$AA$47</definedName>
    <definedName name="QB_FORMULA_45" localSheetId="2" hidden="1">'Budget vs Actual 03.31.23'!$AC$47,'Budget vs Actual 03.31.23'!$AE$47,'Budget vs Actual 03.31.23'!$AG$47,'Budget vs Actual 03.31.23'!$AI$47,'Budget vs Actual 03.31.23'!$AK$47,'Budget vs Actual 03.31.23'!$AM$47,'Budget vs Actual 03.31.23'!$AO$47,'Budget vs Actual 03.31.23'!$AQ$47,'Budget vs Actual 03.31.23'!$AS$47,'Budget vs Actual 03.31.23'!$AU$47,'Budget vs Actual 03.31.23'!$AW$47,'Budget vs Actual 03.31.23'!$AY$47,'Budget vs Actual 03.31.23'!$BA$47,'Budget vs Actual 03.31.23'!$BC$47,'Budget vs Actual 03.31.23'!$BE$47,'Budget vs Actual 03.31.23'!$BG$47</definedName>
    <definedName name="QB_FORMULA_46" localSheetId="2" hidden="1">'Budget vs Actual 03.31.23'!$BI$47,'Budget vs Actual 03.31.23'!$BK$47,'Budget vs Actual 03.31.23'!$BM$47,'Budget vs Actual 03.31.23'!$BO$47,'Budget vs Actual 03.31.23'!$BQ$47,'Budget vs Actual 03.31.23'!$BS$47,'Budget vs Actual 03.31.23'!$BU$47,'Budget vs Actual 03.31.23'!$BW$47,'Budget vs Actual 03.31.23'!$BY$47,'Budget vs Actual 03.31.23'!$CA$47,'Budget vs Actual 03.31.23'!$CC$47,'Budget vs Actual 03.31.23'!$CE$47,'Budget vs Actual 03.31.23'!$CG$47,'Budget vs Actual 03.31.23'!$CI$47,'Budget vs Actual 03.31.23'!$M$49,'Budget vs Actual 03.31.23'!$O$49</definedName>
    <definedName name="QB_FORMULA_47" localSheetId="2" hidden="1">'Budget vs Actual 03.31.23'!$U$49,'Budget vs Actual 03.31.23'!$W$49,'Budget vs Actual 03.31.23'!$AC$49,'Budget vs Actual 03.31.23'!$AE$49,'Budget vs Actual 03.31.23'!$AK$49,'Budget vs Actual 03.31.23'!$AM$49,'Budget vs Actual 03.31.23'!$AS$49,'Budget vs Actual 03.31.23'!$AU$49,'Budget vs Actual 03.31.23'!$BA$49,'Budget vs Actual 03.31.23'!$BC$49,'Budget vs Actual 03.31.23'!$BI$49,'Budget vs Actual 03.31.23'!$BK$49,'Budget vs Actual 03.31.23'!$BQ$49,'Budget vs Actual 03.31.23'!$BS$49,'Budget vs Actual 03.31.23'!$BY$49,'Budget vs Actual 03.31.23'!$CA$49</definedName>
    <definedName name="QB_FORMULA_48" localSheetId="2" hidden="1">'Budget vs Actual 03.31.23'!$CC$49,'Budget vs Actual 03.31.23'!$CE$49,'Budget vs Actual 03.31.23'!$CG$49,'Budget vs Actual 03.31.23'!$CI$49,'Budget vs Actual 03.31.23'!$M$50,'Budget vs Actual 03.31.23'!$O$50,'Budget vs Actual 03.31.23'!$U$50,'Budget vs Actual 03.31.23'!$W$50,'Budget vs Actual 03.31.23'!$AC$50,'Budget vs Actual 03.31.23'!$AE$50,'Budget vs Actual 03.31.23'!$AK$50,'Budget vs Actual 03.31.23'!$AM$50,'Budget vs Actual 03.31.23'!$AS$50,'Budget vs Actual 03.31.23'!$AU$50,'Budget vs Actual 03.31.23'!$BA$50,'Budget vs Actual 03.31.23'!$BC$50</definedName>
    <definedName name="QB_FORMULA_49" localSheetId="2" hidden="1">'Budget vs Actual 03.31.23'!$CC$50,'Budget vs Actual 03.31.23'!$CE$50,'Budget vs Actual 03.31.23'!$CG$50,'Budget vs Actual 03.31.23'!$CI$50,'Budget vs Actual 03.31.23'!$M$51,'Budget vs Actual 03.31.23'!$O$51,'Budget vs Actual 03.31.23'!$U$51,'Budget vs Actual 03.31.23'!$W$51,'Budget vs Actual 03.31.23'!$AC$51,'Budget vs Actual 03.31.23'!$AE$51,'Budget vs Actual 03.31.23'!$AK$51,'Budget vs Actual 03.31.23'!$AM$51,'Budget vs Actual 03.31.23'!$AS$51,'Budget vs Actual 03.31.23'!$AU$51,'Budget vs Actual 03.31.23'!$BA$51,'Budget vs Actual 03.31.23'!$BC$51</definedName>
    <definedName name="QB_FORMULA_5" localSheetId="0" hidden="1">'Balance Sheet Prev Yr 03.31.23'!$K$46,'Balance Sheet Prev Yr 03.31.23'!$M$46,'Balance Sheet Prev Yr 03.31.23'!$K$47,'Balance Sheet Prev Yr 03.31.23'!$M$47,'Balance Sheet Prev Yr 03.31.23'!$K$48,'Balance Sheet Prev Yr 03.31.23'!$M$48,'Balance Sheet Prev Yr 03.31.23'!$K$49,'Balance Sheet Prev Yr 03.31.23'!$M$49,'Balance Sheet Prev Yr 03.31.23'!$K$50,'Balance Sheet Prev Yr 03.31.23'!$M$50,'Balance Sheet Prev Yr 03.31.23'!$K$51,'Balance Sheet Prev Yr 03.31.23'!$M$51,'Balance Sheet Prev Yr 03.31.23'!$K$52,'Balance Sheet Prev Yr 03.31.23'!$M$52,'Balance Sheet Prev Yr 03.31.23'!$G$53,'Balance Sheet Prev Yr 03.31.23'!$I$53</definedName>
    <definedName name="QB_FORMULA_5" localSheetId="2" hidden="1">'Budget vs Actual 03.31.23'!$BQ$11,'Budget vs Actual 03.31.23'!$BS$11,'Budget vs Actual 03.31.23'!$BY$11,'Budget vs Actual 03.31.23'!$CA$11,'Budget vs Actual 03.31.23'!$CC$11,'Budget vs Actual 03.31.23'!$CE$11,'Budget vs Actual 03.31.23'!$CG$11,'Budget vs Actual 03.31.23'!$CI$11,'Budget vs Actual 03.31.23'!$I$12,'Budget vs Actual 03.31.23'!$K$12,'Budget vs Actual 03.31.23'!$M$12,'Budget vs Actual 03.31.23'!$O$12,'Budget vs Actual 03.31.23'!$Q$12,'Budget vs Actual 03.31.23'!$S$12,'Budget vs Actual 03.31.23'!$U$12,'Budget vs Actual 03.31.23'!$W$12</definedName>
    <definedName name="QB_FORMULA_50" localSheetId="2" hidden="1">'Budget vs Actual 03.31.23'!$BI$51,'Budget vs Actual 03.31.23'!$BK$51,'Budget vs Actual 03.31.23'!$BQ$51,'Budget vs Actual 03.31.23'!$BS$51,'Budget vs Actual 03.31.23'!$BY$51,'Budget vs Actual 03.31.23'!$CA$51,'Budget vs Actual 03.31.23'!$CC$51,'Budget vs Actual 03.31.23'!$CE$51,'Budget vs Actual 03.31.23'!$CG$51,'Budget vs Actual 03.31.23'!$CI$51,'Budget vs Actual 03.31.23'!$M$52,'Budget vs Actual 03.31.23'!$O$52,'Budget vs Actual 03.31.23'!$U$52,'Budget vs Actual 03.31.23'!$W$52,'Budget vs Actual 03.31.23'!$AC$52,'Budget vs Actual 03.31.23'!$AE$52</definedName>
    <definedName name="QB_FORMULA_51" localSheetId="2" hidden="1">'Budget vs Actual 03.31.23'!$AK$52,'Budget vs Actual 03.31.23'!$AM$52,'Budget vs Actual 03.31.23'!$AS$52,'Budget vs Actual 03.31.23'!$AU$52,'Budget vs Actual 03.31.23'!$BA$52,'Budget vs Actual 03.31.23'!$BC$52,'Budget vs Actual 03.31.23'!$CC$52,'Budget vs Actual 03.31.23'!$CE$52,'Budget vs Actual 03.31.23'!$CG$52,'Budget vs Actual 03.31.23'!$CI$52,'Budget vs Actual 03.31.23'!$M$53,'Budget vs Actual 03.31.23'!$O$53,'Budget vs Actual 03.31.23'!$U$53,'Budget vs Actual 03.31.23'!$W$53,'Budget vs Actual 03.31.23'!$AC$53,'Budget vs Actual 03.31.23'!$AE$53</definedName>
    <definedName name="QB_FORMULA_52" localSheetId="2" hidden="1">'Budget vs Actual 03.31.23'!$AK$53,'Budget vs Actual 03.31.23'!$AM$53,'Budget vs Actual 03.31.23'!$AS$53,'Budget vs Actual 03.31.23'!$AU$53,'Budget vs Actual 03.31.23'!$BA$53,'Budget vs Actual 03.31.23'!$BC$53,'Budget vs Actual 03.31.23'!$BI$53,'Budget vs Actual 03.31.23'!$BK$53,'Budget vs Actual 03.31.23'!$BQ$53,'Budget vs Actual 03.31.23'!$BS$53,'Budget vs Actual 03.31.23'!$BY$53,'Budget vs Actual 03.31.23'!$CA$53,'Budget vs Actual 03.31.23'!$CC$53,'Budget vs Actual 03.31.23'!$CE$53,'Budget vs Actual 03.31.23'!$CG$53,'Budget vs Actual 03.31.23'!$CI$53</definedName>
    <definedName name="QB_FORMULA_53" localSheetId="2" hidden="1">'Budget vs Actual 03.31.23'!$M$54,'Budget vs Actual 03.31.23'!$O$54,'Budget vs Actual 03.31.23'!$U$54,'Budget vs Actual 03.31.23'!$W$54,'Budget vs Actual 03.31.23'!$AC$54,'Budget vs Actual 03.31.23'!$AE$54,'Budget vs Actual 03.31.23'!$AK$54,'Budget vs Actual 03.31.23'!$AM$54,'Budget vs Actual 03.31.23'!$AS$54,'Budget vs Actual 03.31.23'!$AU$54,'Budget vs Actual 03.31.23'!$BA$54,'Budget vs Actual 03.31.23'!$BC$54,'Budget vs Actual 03.31.23'!$CC$54,'Budget vs Actual 03.31.23'!$CE$54,'Budget vs Actual 03.31.23'!$CG$54,'Budget vs Actual 03.31.23'!$CI$54</definedName>
    <definedName name="QB_FORMULA_54" localSheetId="2" hidden="1">'Budget vs Actual 03.31.23'!$M$55,'Budget vs Actual 03.31.23'!$O$55,'Budget vs Actual 03.31.23'!$U$55,'Budget vs Actual 03.31.23'!$W$55,'Budget vs Actual 03.31.23'!$AC$55,'Budget vs Actual 03.31.23'!$AE$55,'Budget vs Actual 03.31.23'!$AK$55,'Budget vs Actual 03.31.23'!$AM$55,'Budget vs Actual 03.31.23'!$AS$55,'Budget vs Actual 03.31.23'!$AU$55,'Budget vs Actual 03.31.23'!$BA$55,'Budget vs Actual 03.31.23'!$BC$55,'Budget vs Actual 03.31.23'!$BI$55,'Budget vs Actual 03.31.23'!$BK$55,'Budget vs Actual 03.31.23'!$BQ$55,'Budget vs Actual 03.31.23'!$BS$55</definedName>
    <definedName name="QB_FORMULA_55" localSheetId="2" hidden="1">'Budget vs Actual 03.31.23'!$BY$55,'Budget vs Actual 03.31.23'!$CA$55,'Budget vs Actual 03.31.23'!$CC$55,'Budget vs Actual 03.31.23'!$CE$55,'Budget vs Actual 03.31.23'!$CG$55,'Budget vs Actual 03.31.23'!$CI$55,'Budget vs Actual 03.31.23'!$M$56,'Budget vs Actual 03.31.23'!$O$56,'Budget vs Actual 03.31.23'!$U$56,'Budget vs Actual 03.31.23'!$W$56,'Budget vs Actual 03.31.23'!$AC$56,'Budget vs Actual 03.31.23'!$AE$56,'Budget vs Actual 03.31.23'!$AK$56,'Budget vs Actual 03.31.23'!$AM$56,'Budget vs Actual 03.31.23'!$AS$56,'Budget vs Actual 03.31.23'!$AU$56</definedName>
    <definedName name="QB_FORMULA_56" localSheetId="2" hidden="1">'Budget vs Actual 03.31.23'!$BA$56,'Budget vs Actual 03.31.23'!$BC$56,'Budget vs Actual 03.31.23'!$CC$56,'Budget vs Actual 03.31.23'!$CE$56,'Budget vs Actual 03.31.23'!$CG$56,'Budget vs Actual 03.31.23'!$CI$56,'Budget vs Actual 03.31.23'!$M$57,'Budget vs Actual 03.31.23'!$O$57,'Budget vs Actual 03.31.23'!$U$57,'Budget vs Actual 03.31.23'!$W$57,'Budget vs Actual 03.31.23'!$AC$57,'Budget vs Actual 03.31.23'!$AE$57,'Budget vs Actual 03.31.23'!$AK$57,'Budget vs Actual 03.31.23'!$AM$57,'Budget vs Actual 03.31.23'!$AS$57,'Budget vs Actual 03.31.23'!$AU$57</definedName>
    <definedName name="QB_FORMULA_57" localSheetId="2" hidden="1">'Budget vs Actual 03.31.23'!$BA$57,'Budget vs Actual 03.31.23'!$BC$57,'Budget vs Actual 03.31.23'!$BI$57,'Budget vs Actual 03.31.23'!$BK$57,'Budget vs Actual 03.31.23'!$BQ$57,'Budget vs Actual 03.31.23'!$BS$57,'Budget vs Actual 03.31.23'!$BY$57,'Budget vs Actual 03.31.23'!$CA$57,'Budget vs Actual 03.31.23'!$CC$57,'Budget vs Actual 03.31.23'!$CE$57,'Budget vs Actual 03.31.23'!$CG$57,'Budget vs Actual 03.31.23'!$CI$57,'Budget vs Actual 03.31.23'!$M$58,'Budget vs Actual 03.31.23'!$O$58,'Budget vs Actual 03.31.23'!$U$58,'Budget vs Actual 03.31.23'!$W$58</definedName>
    <definedName name="QB_FORMULA_58" localSheetId="2" hidden="1">'Budget vs Actual 03.31.23'!$AC$58,'Budget vs Actual 03.31.23'!$AE$58,'Budget vs Actual 03.31.23'!$AK$58,'Budget vs Actual 03.31.23'!$AM$58,'Budget vs Actual 03.31.23'!$AS$58,'Budget vs Actual 03.31.23'!$AU$58,'Budget vs Actual 03.31.23'!$BA$58,'Budget vs Actual 03.31.23'!$BC$58,'Budget vs Actual 03.31.23'!$BI$58,'Budget vs Actual 03.31.23'!$BK$58,'Budget vs Actual 03.31.23'!$BQ$58,'Budget vs Actual 03.31.23'!$BS$58,'Budget vs Actual 03.31.23'!$BY$58,'Budget vs Actual 03.31.23'!$CA$58,'Budget vs Actual 03.31.23'!$CC$58,'Budget vs Actual 03.31.23'!$CE$58</definedName>
    <definedName name="QB_FORMULA_59" localSheetId="2" hidden="1">'Budget vs Actual 03.31.23'!$CG$58,'Budget vs Actual 03.31.23'!$CI$58,'Budget vs Actual 03.31.23'!$M$59,'Budget vs Actual 03.31.23'!$O$59,'Budget vs Actual 03.31.23'!$U$59,'Budget vs Actual 03.31.23'!$W$59,'Budget vs Actual 03.31.23'!$AC$59,'Budget vs Actual 03.31.23'!$AE$59,'Budget vs Actual 03.31.23'!$AK$59,'Budget vs Actual 03.31.23'!$AM$59,'Budget vs Actual 03.31.23'!$AS$59,'Budget vs Actual 03.31.23'!$AU$59,'Budget vs Actual 03.31.23'!$BA$59,'Budget vs Actual 03.31.23'!$BC$59,'Budget vs Actual 03.31.23'!$BI$59,'Budget vs Actual 03.31.23'!$BK$59</definedName>
    <definedName name="QB_FORMULA_6" localSheetId="0" hidden="1">'Balance Sheet Prev Yr 03.31.23'!$K$53,'Balance Sheet Prev Yr 03.31.23'!$M$53,'Balance Sheet Prev Yr 03.31.23'!$K$55,'Balance Sheet Prev Yr 03.31.23'!$M$55,'Balance Sheet Prev Yr 03.31.23'!$K$56,'Balance Sheet Prev Yr 03.31.23'!$M$56,'Balance Sheet Prev Yr 03.31.23'!$K$57,'Balance Sheet Prev Yr 03.31.23'!$M$57,'Balance Sheet Prev Yr 03.31.23'!$K$58,'Balance Sheet Prev Yr 03.31.23'!$M$58,'Balance Sheet Prev Yr 03.31.23'!$K$59,'Balance Sheet Prev Yr 03.31.23'!$M$59,'Balance Sheet Prev Yr 03.31.23'!$K$60,'Balance Sheet Prev Yr 03.31.23'!$M$60,'Balance Sheet Prev Yr 03.31.23'!$K$61,'Balance Sheet Prev Yr 03.31.23'!$M$61</definedName>
    <definedName name="QB_FORMULA_6" localSheetId="2" hidden="1">'Budget vs Actual 03.31.23'!$Y$12,'Budget vs Actual 03.31.23'!$AA$12,'Budget vs Actual 03.31.23'!$AC$12,'Budget vs Actual 03.31.23'!$AE$12,'Budget vs Actual 03.31.23'!$AG$12,'Budget vs Actual 03.31.23'!$AI$12,'Budget vs Actual 03.31.23'!$AK$12,'Budget vs Actual 03.31.23'!$AM$12,'Budget vs Actual 03.31.23'!$AO$12,'Budget vs Actual 03.31.23'!$AQ$12,'Budget vs Actual 03.31.23'!$AS$12,'Budget vs Actual 03.31.23'!$AU$12,'Budget vs Actual 03.31.23'!$AW$12,'Budget vs Actual 03.31.23'!$AY$12,'Budget vs Actual 03.31.23'!$BA$12,'Budget vs Actual 03.31.23'!$BC$12</definedName>
    <definedName name="QB_FORMULA_60" localSheetId="2" hidden="1">'Budget vs Actual 03.31.23'!$BQ$59,'Budget vs Actual 03.31.23'!$BS$59,'Budget vs Actual 03.31.23'!$BY$59,'Budget vs Actual 03.31.23'!$CA$59,'Budget vs Actual 03.31.23'!$CC$59,'Budget vs Actual 03.31.23'!$CE$59,'Budget vs Actual 03.31.23'!$CG$59,'Budget vs Actual 03.31.23'!$CI$59,'Budget vs Actual 03.31.23'!$M$60,'Budget vs Actual 03.31.23'!$O$60,'Budget vs Actual 03.31.23'!$U$60,'Budget vs Actual 03.31.23'!$W$60,'Budget vs Actual 03.31.23'!$AC$60,'Budget vs Actual 03.31.23'!$AE$60,'Budget vs Actual 03.31.23'!$AK$60,'Budget vs Actual 03.31.23'!$AM$60</definedName>
    <definedName name="QB_FORMULA_61" localSheetId="2" hidden="1">'Budget vs Actual 03.31.23'!$AS$60,'Budget vs Actual 03.31.23'!$AU$60,'Budget vs Actual 03.31.23'!$BA$60,'Budget vs Actual 03.31.23'!$BC$60,'Budget vs Actual 03.31.23'!$BI$60,'Budget vs Actual 03.31.23'!$BK$60,'Budget vs Actual 03.31.23'!$BQ$60,'Budget vs Actual 03.31.23'!$BS$60,'Budget vs Actual 03.31.23'!$BY$60,'Budget vs Actual 03.31.23'!$CA$60,'Budget vs Actual 03.31.23'!$CC$60,'Budget vs Actual 03.31.23'!$CE$60,'Budget vs Actual 03.31.23'!$CG$60,'Budget vs Actual 03.31.23'!$CI$60,'Budget vs Actual 03.31.23'!$I$61,'Budget vs Actual 03.31.23'!$K$61</definedName>
    <definedName name="QB_FORMULA_62" localSheetId="2" hidden="1">'Budget vs Actual 03.31.23'!$M$61,'Budget vs Actual 03.31.23'!$O$61,'Budget vs Actual 03.31.23'!$Q$61,'Budget vs Actual 03.31.23'!$S$61,'Budget vs Actual 03.31.23'!$U$61,'Budget vs Actual 03.31.23'!$W$61,'Budget vs Actual 03.31.23'!$Y$61,'Budget vs Actual 03.31.23'!$AA$61,'Budget vs Actual 03.31.23'!$AC$61,'Budget vs Actual 03.31.23'!$AE$61,'Budget vs Actual 03.31.23'!$AG$61,'Budget vs Actual 03.31.23'!$AI$61,'Budget vs Actual 03.31.23'!$AK$61,'Budget vs Actual 03.31.23'!$AM$61,'Budget vs Actual 03.31.23'!$AO$61,'Budget vs Actual 03.31.23'!$AQ$61</definedName>
    <definedName name="QB_FORMULA_63" localSheetId="2" hidden="1">'Budget vs Actual 03.31.23'!$AS$61,'Budget vs Actual 03.31.23'!$AU$61,'Budget vs Actual 03.31.23'!$AW$61,'Budget vs Actual 03.31.23'!$AY$61,'Budget vs Actual 03.31.23'!$BA$61,'Budget vs Actual 03.31.23'!$BC$61,'Budget vs Actual 03.31.23'!$BE$61,'Budget vs Actual 03.31.23'!$BG$61,'Budget vs Actual 03.31.23'!$BI$61,'Budget vs Actual 03.31.23'!$BK$61,'Budget vs Actual 03.31.23'!$BM$61,'Budget vs Actual 03.31.23'!$BO$61,'Budget vs Actual 03.31.23'!$BQ$61,'Budget vs Actual 03.31.23'!$BS$61,'Budget vs Actual 03.31.23'!$BU$61,'Budget vs Actual 03.31.23'!$BW$61</definedName>
    <definedName name="QB_FORMULA_64" localSheetId="2" hidden="1">'Budget vs Actual 03.31.23'!$BY$61,'Budget vs Actual 03.31.23'!$CA$61,'Budget vs Actual 03.31.23'!$CC$61,'Budget vs Actual 03.31.23'!$CE$61,'Budget vs Actual 03.31.23'!$CG$61,'Budget vs Actual 03.31.23'!$CI$61,'Budget vs Actual 03.31.23'!$CC$62,'Budget vs Actual 03.31.23'!$M$64,'Budget vs Actual 03.31.23'!$O$64,'Budget vs Actual 03.31.23'!$U$64,'Budget vs Actual 03.31.23'!$W$64,'Budget vs Actual 03.31.23'!$AC$64,'Budget vs Actual 03.31.23'!$AE$64,'Budget vs Actual 03.31.23'!$AK$64,'Budget vs Actual 03.31.23'!$AM$64,'Budget vs Actual 03.31.23'!$AS$64</definedName>
    <definedName name="QB_FORMULA_65" localSheetId="2" hidden="1">'Budget vs Actual 03.31.23'!$AU$64,'Budget vs Actual 03.31.23'!$BA$64,'Budget vs Actual 03.31.23'!$BC$64,'Budget vs Actual 03.31.23'!$CC$64,'Budget vs Actual 03.31.23'!$CE$64,'Budget vs Actual 03.31.23'!$CG$64,'Budget vs Actual 03.31.23'!$CI$64,'Budget vs Actual 03.31.23'!$M$65,'Budget vs Actual 03.31.23'!$O$65,'Budget vs Actual 03.31.23'!$U$65,'Budget vs Actual 03.31.23'!$W$65,'Budget vs Actual 03.31.23'!$AC$65,'Budget vs Actual 03.31.23'!$AE$65,'Budget vs Actual 03.31.23'!$AK$65,'Budget vs Actual 03.31.23'!$AM$65,'Budget vs Actual 03.31.23'!$AS$65</definedName>
    <definedName name="QB_FORMULA_66" localSheetId="2" hidden="1">'Budget vs Actual 03.31.23'!$AU$65,'Budget vs Actual 03.31.23'!$BA$65,'Budget vs Actual 03.31.23'!$BC$65,'Budget vs Actual 03.31.23'!$CC$65,'Budget vs Actual 03.31.23'!$CE$65,'Budget vs Actual 03.31.23'!$CG$65,'Budget vs Actual 03.31.23'!$CI$65,'Budget vs Actual 03.31.23'!$M$66,'Budget vs Actual 03.31.23'!$O$66,'Budget vs Actual 03.31.23'!$U$66,'Budget vs Actual 03.31.23'!$W$66,'Budget vs Actual 03.31.23'!$AC$66,'Budget vs Actual 03.31.23'!$AE$66,'Budget vs Actual 03.31.23'!$AK$66,'Budget vs Actual 03.31.23'!$AM$66,'Budget vs Actual 03.31.23'!$AS$66</definedName>
    <definedName name="QB_FORMULA_67" localSheetId="2" hidden="1">'Budget vs Actual 03.31.23'!$AU$66,'Budget vs Actual 03.31.23'!$BA$66,'Budget vs Actual 03.31.23'!$BC$66,'Budget vs Actual 03.31.23'!$CC$66,'Budget vs Actual 03.31.23'!$CE$66,'Budget vs Actual 03.31.23'!$CG$66,'Budget vs Actual 03.31.23'!$CI$66,'Budget vs Actual 03.31.23'!$M$67,'Budget vs Actual 03.31.23'!$O$67,'Budget vs Actual 03.31.23'!$U$67,'Budget vs Actual 03.31.23'!$W$67,'Budget vs Actual 03.31.23'!$AC$67,'Budget vs Actual 03.31.23'!$AE$67,'Budget vs Actual 03.31.23'!$AK$67,'Budget vs Actual 03.31.23'!$AM$67,'Budget vs Actual 03.31.23'!$AS$67</definedName>
    <definedName name="QB_FORMULA_68" localSheetId="2" hidden="1">'Budget vs Actual 03.31.23'!$AU$67,'Budget vs Actual 03.31.23'!$BA$67,'Budget vs Actual 03.31.23'!$BC$67,'Budget vs Actual 03.31.23'!$CC$67,'Budget vs Actual 03.31.23'!$CE$67,'Budget vs Actual 03.31.23'!$CG$67,'Budget vs Actual 03.31.23'!$CI$67,'Budget vs Actual 03.31.23'!$M$68,'Budget vs Actual 03.31.23'!$O$68,'Budget vs Actual 03.31.23'!$U$68,'Budget vs Actual 03.31.23'!$W$68,'Budget vs Actual 03.31.23'!$AC$68,'Budget vs Actual 03.31.23'!$AE$68,'Budget vs Actual 03.31.23'!$AK$68,'Budget vs Actual 03.31.23'!$AM$68,'Budget vs Actual 03.31.23'!$AS$68</definedName>
    <definedName name="QB_FORMULA_69" localSheetId="2" hidden="1">'Budget vs Actual 03.31.23'!$AU$68,'Budget vs Actual 03.31.23'!$BA$68,'Budget vs Actual 03.31.23'!$BC$68,'Budget vs Actual 03.31.23'!$BI$68,'Budget vs Actual 03.31.23'!$BK$68,'Budget vs Actual 03.31.23'!$BQ$68,'Budget vs Actual 03.31.23'!$BS$68,'Budget vs Actual 03.31.23'!$BY$68,'Budget vs Actual 03.31.23'!$CA$68,'Budget vs Actual 03.31.23'!$CC$68,'Budget vs Actual 03.31.23'!$CE$68,'Budget vs Actual 03.31.23'!$CG$68,'Budget vs Actual 03.31.23'!$CI$68,'Budget vs Actual 03.31.23'!$I$69,'Budget vs Actual 03.31.23'!$K$69,'Budget vs Actual 03.31.23'!$M$69</definedName>
    <definedName name="QB_FORMULA_7" localSheetId="0" hidden="1">'Balance Sheet Prev Yr 03.31.23'!$G$62,'Balance Sheet Prev Yr 03.31.23'!$I$62,'Balance Sheet Prev Yr 03.31.23'!$K$62,'Balance Sheet Prev Yr 03.31.23'!$M$62,'Balance Sheet Prev Yr 03.31.23'!$G$63,'Balance Sheet Prev Yr 03.31.23'!$I$63,'Balance Sheet Prev Yr 03.31.23'!$K$63,'Balance Sheet Prev Yr 03.31.23'!$M$63,'Balance Sheet Prev Yr 03.31.23'!$K$65,'Balance Sheet Prev Yr 03.31.23'!$M$65,'Balance Sheet Prev Yr 03.31.23'!$G$66,'Balance Sheet Prev Yr 03.31.23'!$I$66,'Balance Sheet Prev Yr 03.31.23'!$K$66,'Balance Sheet Prev Yr 03.31.23'!$M$66,'Balance Sheet Prev Yr 03.31.23'!$G$67,'Balance Sheet Prev Yr 03.31.23'!$I$67</definedName>
    <definedName name="QB_FORMULA_7" localSheetId="2" hidden="1">'Budget vs Actual 03.31.23'!$BE$12,'Budget vs Actual 03.31.23'!$BG$12,'Budget vs Actual 03.31.23'!$BI$12,'Budget vs Actual 03.31.23'!$BK$12,'Budget vs Actual 03.31.23'!$BM$12,'Budget vs Actual 03.31.23'!$BO$12,'Budget vs Actual 03.31.23'!$BQ$12,'Budget vs Actual 03.31.23'!$BS$12,'Budget vs Actual 03.31.23'!$BU$12,'Budget vs Actual 03.31.23'!$BW$12,'Budget vs Actual 03.31.23'!$BY$12,'Budget vs Actual 03.31.23'!$CA$12,'Budget vs Actual 03.31.23'!$CC$12,'Budget vs Actual 03.31.23'!$CE$12,'Budget vs Actual 03.31.23'!$CG$12,'Budget vs Actual 03.31.23'!$CI$12</definedName>
    <definedName name="QB_FORMULA_70" localSheetId="2" hidden="1">'Budget vs Actual 03.31.23'!$O$69,'Budget vs Actual 03.31.23'!$Q$69,'Budget vs Actual 03.31.23'!$S$69,'Budget vs Actual 03.31.23'!$U$69,'Budget vs Actual 03.31.23'!$W$69,'Budget vs Actual 03.31.23'!$Y$69,'Budget vs Actual 03.31.23'!$AA$69,'Budget vs Actual 03.31.23'!$AC$69,'Budget vs Actual 03.31.23'!$AE$69,'Budget vs Actual 03.31.23'!$AG$69,'Budget vs Actual 03.31.23'!$AI$69,'Budget vs Actual 03.31.23'!$AK$69,'Budget vs Actual 03.31.23'!$AM$69,'Budget vs Actual 03.31.23'!$AO$69,'Budget vs Actual 03.31.23'!$AQ$69,'Budget vs Actual 03.31.23'!$AS$69</definedName>
    <definedName name="QB_FORMULA_71" localSheetId="2" hidden="1">'Budget vs Actual 03.31.23'!$AU$69,'Budget vs Actual 03.31.23'!$AW$69,'Budget vs Actual 03.31.23'!$AY$69,'Budget vs Actual 03.31.23'!$BA$69,'Budget vs Actual 03.31.23'!$BC$69,'Budget vs Actual 03.31.23'!$BE$69,'Budget vs Actual 03.31.23'!$BG$69,'Budget vs Actual 03.31.23'!$BI$69,'Budget vs Actual 03.31.23'!$BK$69,'Budget vs Actual 03.31.23'!$BM$69,'Budget vs Actual 03.31.23'!$BO$69,'Budget vs Actual 03.31.23'!$BQ$69,'Budget vs Actual 03.31.23'!$BS$69,'Budget vs Actual 03.31.23'!$BU$69,'Budget vs Actual 03.31.23'!$BW$69,'Budget vs Actual 03.31.23'!$BY$69</definedName>
    <definedName name="QB_FORMULA_72" localSheetId="2" hidden="1">'Budget vs Actual 03.31.23'!$CA$69,'Budget vs Actual 03.31.23'!$CC$69,'Budget vs Actual 03.31.23'!$CE$69,'Budget vs Actual 03.31.23'!$CG$69,'Budget vs Actual 03.31.23'!$CI$69,'Budget vs Actual 03.31.23'!$I$70,'Budget vs Actual 03.31.23'!$K$70,'Budget vs Actual 03.31.23'!$M$70,'Budget vs Actual 03.31.23'!$O$70,'Budget vs Actual 03.31.23'!$Q$70,'Budget vs Actual 03.31.23'!$S$70,'Budget vs Actual 03.31.23'!$U$70,'Budget vs Actual 03.31.23'!$W$70,'Budget vs Actual 03.31.23'!$Y$70,'Budget vs Actual 03.31.23'!$AA$70,'Budget vs Actual 03.31.23'!$AC$70</definedName>
    <definedName name="QB_FORMULA_73" localSheetId="2" hidden="1">'Budget vs Actual 03.31.23'!$AE$70,'Budget vs Actual 03.31.23'!$AG$70,'Budget vs Actual 03.31.23'!$AI$70,'Budget vs Actual 03.31.23'!$AK$70,'Budget vs Actual 03.31.23'!$AM$70,'Budget vs Actual 03.31.23'!$AO$70,'Budget vs Actual 03.31.23'!$AQ$70,'Budget vs Actual 03.31.23'!$AS$70,'Budget vs Actual 03.31.23'!$AU$70,'Budget vs Actual 03.31.23'!$AW$70,'Budget vs Actual 03.31.23'!$AY$70,'Budget vs Actual 03.31.23'!$BA$70,'Budget vs Actual 03.31.23'!$BC$70,'Budget vs Actual 03.31.23'!$BE$70,'Budget vs Actual 03.31.23'!$BG$70,'Budget vs Actual 03.31.23'!$BI$70</definedName>
    <definedName name="QB_FORMULA_74" localSheetId="2" hidden="1">'Budget vs Actual 03.31.23'!$BK$70,'Budget vs Actual 03.31.23'!$BM$70,'Budget vs Actual 03.31.23'!$BO$70,'Budget vs Actual 03.31.23'!$BQ$70,'Budget vs Actual 03.31.23'!$BS$70,'Budget vs Actual 03.31.23'!$BU$70,'Budget vs Actual 03.31.23'!$BW$70,'Budget vs Actual 03.31.23'!$BY$70,'Budget vs Actual 03.31.23'!$CA$70,'Budget vs Actual 03.31.23'!$CC$70,'Budget vs Actual 03.31.23'!$CE$70,'Budget vs Actual 03.31.23'!$CG$70,'Budget vs Actual 03.31.23'!$CI$70,'Budget vs Actual 03.31.23'!$CC$72,'Budget vs Actual 03.31.23'!$M$73,'Budget vs Actual 03.31.23'!$O$73</definedName>
    <definedName name="QB_FORMULA_75" localSheetId="2" hidden="1">'Budget vs Actual 03.31.23'!$U$73,'Budget vs Actual 03.31.23'!$W$73,'Budget vs Actual 03.31.23'!$AC$73,'Budget vs Actual 03.31.23'!$AE$73,'Budget vs Actual 03.31.23'!$AK$73,'Budget vs Actual 03.31.23'!$AM$73,'Budget vs Actual 03.31.23'!$AS$73,'Budget vs Actual 03.31.23'!$AU$73,'Budget vs Actual 03.31.23'!$BA$73,'Budget vs Actual 03.31.23'!$BC$73,'Budget vs Actual 03.31.23'!$CC$73,'Budget vs Actual 03.31.23'!$CE$73,'Budget vs Actual 03.31.23'!$CG$73,'Budget vs Actual 03.31.23'!$CI$73,'Budget vs Actual 03.31.23'!$M$74,'Budget vs Actual 03.31.23'!$O$74</definedName>
    <definedName name="QB_FORMULA_76" localSheetId="2" hidden="1">'Budget vs Actual 03.31.23'!$U$74,'Budget vs Actual 03.31.23'!$W$74,'Budget vs Actual 03.31.23'!$AC$74,'Budget vs Actual 03.31.23'!$AE$74,'Budget vs Actual 03.31.23'!$AK$74,'Budget vs Actual 03.31.23'!$AM$74,'Budget vs Actual 03.31.23'!$AS$74,'Budget vs Actual 03.31.23'!$AU$74,'Budget vs Actual 03.31.23'!$BA$74,'Budget vs Actual 03.31.23'!$BC$74,'Budget vs Actual 03.31.23'!$BI$74,'Budget vs Actual 03.31.23'!$BK$74,'Budget vs Actual 03.31.23'!$BQ$74,'Budget vs Actual 03.31.23'!$BS$74,'Budget vs Actual 03.31.23'!$BY$74,'Budget vs Actual 03.31.23'!$CA$74</definedName>
    <definedName name="QB_FORMULA_77" localSheetId="2" hidden="1">'Budget vs Actual 03.31.23'!$CC$74,'Budget vs Actual 03.31.23'!$CE$74,'Budget vs Actual 03.31.23'!$CG$74,'Budget vs Actual 03.31.23'!$CI$74,'Budget vs Actual 03.31.23'!$CC$75,'Budget vs Actual 03.31.23'!$CC$76,'Budget vs Actual 03.31.23'!$M$77,'Budget vs Actual 03.31.23'!$O$77,'Budget vs Actual 03.31.23'!$U$77,'Budget vs Actual 03.31.23'!$W$77,'Budget vs Actual 03.31.23'!$AC$77,'Budget vs Actual 03.31.23'!$AE$77,'Budget vs Actual 03.31.23'!$AK$77,'Budget vs Actual 03.31.23'!$AM$77,'Budget vs Actual 03.31.23'!$AS$77,'Budget vs Actual 03.31.23'!$AU$77</definedName>
    <definedName name="QB_FORMULA_78" localSheetId="2" hidden="1">'Budget vs Actual 03.31.23'!$BA$77,'Budget vs Actual 03.31.23'!$BC$77,'Budget vs Actual 03.31.23'!$BI$77,'Budget vs Actual 03.31.23'!$BK$77,'Budget vs Actual 03.31.23'!$BQ$77,'Budget vs Actual 03.31.23'!$BS$77,'Budget vs Actual 03.31.23'!$BY$77,'Budget vs Actual 03.31.23'!$CA$77,'Budget vs Actual 03.31.23'!$CC$77,'Budget vs Actual 03.31.23'!$CE$77,'Budget vs Actual 03.31.23'!$CG$77,'Budget vs Actual 03.31.23'!$CI$77,'Budget vs Actual 03.31.23'!$I$78,'Budget vs Actual 03.31.23'!$K$78,'Budget vs Actual 03.31.23'!$M$78,'Budget vs Actual 03.31.23'!$O$78</definedName>
    <definedName name="QB_FORMULA_79" localSheetId="2" hidden="1">'Budget vs Actual 03.31.23'!$Q$78,'Budget vs Actual 03.31.23'!$S$78,'Budget vs Actual 03.31.23'!$U$78,'Budget vs Actual 03.31.23'!$W$78,'Budget vs Actual 03.31.23'!$Y$78,'Budget vs Actual 03.31.23'!$AA$78,'Budget vs Actual 03.31.23'!$AC$78,'Budget vs Actual 03.31.23'!$AE$78,'Budget vs Actual 03.31.23'!$AG$78,'Budget vs Actual 03.31.23'!$AI$78,'Budget vs Actual 03.31.23'!$AK$78,'Budget vs Actual 03.31.23'!$AM$78,'Budget vs Actual 03.31.23'!$AO$78,'Budget vs Actual 03.31.23'!$AQ$78,'Budget vs Actual 03.31.23'!$AS$78,'Budget vs Actual 03.31.23'!$AU$78</definedName>
    <definedName name="QB_FORMULA_8" localSheetId="0" hidden="1">'Balance Sheet Prev Yr 03.31.23'!$K$67,'Balance Sheet Prev Yr 03.31.23'!$M$67,'Balance Sheet Prev Yr 03.31.23'!$K$72,'Balance Sheet Prev Yr 03.31.23'!$M$72,'Balance Sheet Prev Yr 03.31.23'!$G$73,'Balance Sheet Prev Yr 03.31.23'!$I$73,'Balance Sheet Prev Yr 03.31.23'!$K$73,'Balance Sheet Prev Yr 03.31.23'!$M$73,'Balance Sheet Prev Yr 03.31.23'!$K$76,'Balance Sheet Prev Yr 03.31.23'!$M$76,'Balance Sheet Prev Yr 03.31.23'!$K$77,'Balance Sheet Prev Yr 03.31.23'!$M$77,'Balance Sheet Prev Yr 03.31.23'!$K$78,'Balance Sheet Prev Yr 03.31.23'!$M$78,'Balance Sheet Prev Yr 03.31.23'!$K$79,'Balance Sheet Prev Yr 03.31.23'!$M$79</definedName>
    <definedName name="QB_FORMULA_8" localSheetId="2" hidden="1">'Budget vs Actual 03.31.23'!$M$14,'Budget vs Actual 03.31.23'!$O$14,'Budget vs Actual 03.31.23'!$U$14,'Budget vs Actual 03.31.23'!$W$14,'Budget vs Actual 03.31.23'!$AC$14,'Budget vs Actual 03.31.23'!$AE$14,'Budget vs Actual 03.31.23'!$AK$14,'Budget vs Actual 03.31.23'!$AM$14,'Budget vs Actual 03.31.23'!$AS$14,'Budget vs Actual 03.31.23'!$AU$14,'Budget vs Actual 03.31.23'!$BA$14,'Budget vs Actual 03.31.23'!$BC$14,'Budget vs Actual 03.31.23'!$BI$14,'Budget vs Actual 03.31.23'!$BK$14,'Budget vs Actual 03.31.23'!$BQ$14,'Budget vs Actual 03.31.23'!$BS$14</definedName>
    <definedName name="QB_FORMULA_80" localSheetId="2" hidden="1">'Budget vs Actual 03.31.23'!$AW$78,'Budget vs Actual 03.31.23'!$AY$78,'Budget vs Actual 03.31.23'!$BA$78,'Budget vs Actual 03.31.23'!$BC$78,'Budget vs Actual 03.31.23'!$BE$78,'Budget vs Actual 03.31.23'!$BG$78,'Budget vs Actual 03.31.23'!$BI$78,'Budget vs Actual 03.31.23'!$BK$78,'Budget vs Actual 03.31.23'!$BM$78,'Budget vs Actual 03.31.23'!$BO$78,'Budget vs Actual 03.31.23'!$BQ$78,'Budget vs Actual 03.31.23'!$BS$78,'Budget vs Actual 03.31.23'!$BU$78,'Budget vs Actual 03.31.23'!$BW$78,'Budget vs Actual 03.31.23'!$BY$78,'Budget vs Actual 03.31.23'!$CA$78</definedName>
    <definedName name="QB_FORMULA_81" localSheetId="2" hidden="1">'Budget vs Actual 03.31.23'!$CC$78,'Budget vs Actual 03.31.23'!$CE$78,'Budget vs Actual 03.31.23'!$CG$78,'Budget vs Actual 03.31.23'!$CI$78,'Budget vs Actual 03.31.23'!$M$79,'Budget vs Actual 03.31.23'!$O$79,'Budget vs Actual 03.31.23'!$U$79,'Budget vs Actual 03.31.23'!$W$79,'Budget vs Actual 03.31.23'!$AC$79,'Budget vs Actual 03.31.23'!$AE$79,'Budget vs Actual 03.31.23'!$AK$79,'Budget vs Actual 03.31.23'!$AM$79,'Budget vs Actual 03.31.23'!$AS$79,'Budget vs Actual 03.31.23'!$AU$79,'Budget vs Actual 03.31.23'!$BA$79,'Budget vs Actual 03.31.23'!$BC$79</definedName>
    <definedName name="QB_FORMULA_82" localSheetId="2" hidden="1">'Budget vs Actual 03.31.23'!$BI$79,'Budget vs Actual 03.31.23'!$BK$79,'Budget vs Actual 03.31.23'!$BQ$79,'Budget vs Actual 03.31.23'!$BS$79,'Budget vs Actual 03.31.23'!$BY$79,'Budget vs Actual 03.31.23'!$CA$79,'Budget vs Actual 03.31.23'!$CC$79,'Budget vs Actual 03.31.23'!$CE$79,'Budget vs Actual 03.31.23'!$CG$79,'Budget vs Actual 03.31.23'!$CI$79,'Budget vs Actual 03.31.23'!$M$80,'Budget vs Actual 03.31.23'!$O$80,'Budget vs Actual 03.31.23'!$U$80,'Budget vs Actual 03.31.23'!$W$80,'Budget vs Actual 03.31.23'!$AC$80,'Budget vs Actual 03.31.23'!$AE$80</definedName>
    <definedName name="QB_FORMULA_83" localSheetId="2" hidden="1">'Budget vs Actual 03.31.23'!$AK$80,'Budget vs Actual 03.31.23'!$AM$80,'Budget vs Actual 03.31.23'!$AS$80,'Budget vs Actual 03.31.23'!$AU$80,'Budget vs Actual 03.31.23'!$BA$80,'Budget vs Actual 03.31.23'!$BC$80,'Budget vs Actual 03.31.23'!$BI$80,'Budget vs Actual 03.31.23'!$BK$80,'Budget vs Actual 03.31.23'!$BQ$80,'Budget vs Actual 03.31.23'!$BS$80,'Budget vs Actual 03.31.23'!$BY$80,'Budget vs Actual 03.31.23'!$CA$80,'Budget vs Actual 03.31.23'!$CC$80,'Budget vs Actual 03.31.23'!$CE$80,'Budget vs Actual 03.31.23'!$CG$80,'Budget vs Actual 03.31.23'!$CI$80</definedName>
    <definedName name="QB_FORMULA_84" localSheetId="2" hidden="1">'Budget vs Actual 03.31.23'!$M$81,'Budget vs Actual 03.31.23'!$O$81,'Budget vs Actual 03.31.23'!$U$81,'Budget vs Actual 03.31.23'!$W$81,'Budget vs Actual 03.31.23'!$AC$81,'Budget vs Actual 03.31.23'!$AE$81,'Budget vs Actual 03.31.23'!$AK$81,'Budget vs Actual 03.31.23'!$AM$81,'Budget vs Actual 03.31.23'!$AS$81,'Budget vs Actual 03.31.23'!$AU$81,'Budget vs Actual 03.31.23'!$BA$81,'Budget vs Actual 03.31.23'!$BC$81,'Budget vs Actual 03.31.23'!$BI$81,'Budget vs Actual 03.31.23'!$BK$81,'Budget vs Actual 03.31.23'!$BQ$81,'Budget vs Actual 03.31.23'!$BS$81</definedName>
    <definedName name="QB_FORMULA_85" localSheetId="2" hidden="1">'Budget vs Actual 03.31.23'!$BY$81,'Budget vs Actual 03.31.23'!$CA$81,'Budget vs Actual 03.31.23'!$CC$81,'Budget vs Actual 03.31.23'!$CE$81,'Budget vs Actual 03.31.23'!$CG$81,'Budget vs Actual 03.31.23'!$CI$81,'Budget vs Actual 03.31.23'!$M$82,'Budget vs Actual 03.31.23'!$O$82,'Budget vs Actual 03.31.23'!$U$82,'Budget vs Actual 03.31.23'!$W$82,'Budget vs Actual 03.31.23'!$AC$82,'Budget vs Actual 03.31.23'!$AE$82,'Budget vs Actual 03.31.23'!$AK$82,'Budget vs Actual 03.31.23'!$AM$82,'Budget vs Actual 03.31.23'!$AS$82,'Budget vs Actual 03.31.23'!$AU$82</definedName>
    <definedName name="QB_FORMULA_86" localSheetId="2" hidden="1">'Budget vs Actual 03.31.23'!$BA$82,'Budget vs Actual 03.31.23'!$BC$82,'Budget vs Actual 03.31.23'!$BI$82,'Budget vs Actual 03.31.23'!$BK$82,'Budget vs Actual 03.31.23'!$BQ$82,'Budget vs Actual 03.31.23'!$BS$82,'Budget vs Actual 03.31.23'!$BY$82,'Budget vs Actual 03.31.23'!$CA$82,'Budget vs Actual 03.31.23'!$CC$82,'Budget vs Actual 03.31.23'!$CE$82,'Budget vs Actual 03.31.23'!$CG$82,'Budget vs Actual 03.31.23'!$CI$82,'Budget vs Actual 03.31.23'!$M$83,'Budget vs Actual 03.31.23'!$O$83,'Budget vs Actual 03.31.23'!$U$83,'Budget vs Actual 03.31.23'!$W$83</definedName>
    <definedName name="QB_FORMULA_87" localSheetId="2" hidden="1">'Budget vs Actual 03.31.23'!$AC$83,'Budget vs Actual 03.31.23'!$AE$83,'Budget vs Actual 03.31.23'!$AK$83,'Budget vs Actual 03.31.23'!$AM$83,'Budget vs Actual 03.31.23'!$AS$83,'Budget vs Actual 03.31.23'!$AU$83,'Budget vs Actual 03.31.23'!$BA$83,'Budget vs Actual 03.31.23'!$BC$83,'Budget vs Actual 03.31.23'!$BI$83,'Budget vs Actual 03.31.23'!$BK$83,'Budget vs Actual 03.31.23'!$BQ$83,'Budget vs Actual 03.31.23'!$BS$83,'Budget vs Actual 03.31.23'!$BY$83,'Budget vs Actual 03.31.23'!$CA$83,'Budget vs Actual 03.31.23'!$CC$83,'Budget vs Actual 03.31.23'!$CE$83</definedName>
    <definedName name="QB_FORMULA_88" localSheetId="2" hidden="1">'Budget vs Actual 03.31.23'!$CG$83,'Budget vs Actual 03.31.23'!$CI$83,'Budget vs Actual 03.31.23'!$M$84,'Budget vs Actual 03.31.23'!$O$84,'Budget vs Actual 03.31.23'!$U$84,'Budget vs Actual 03.31.23'!$W$84,'Budget vs Actual 03.31.23'!$AC$84,'Budget vs Actual 03.31.23'!$AE$84,'Budget vs Actual 03.31.23'!$AK$84,'Budget vs Actual 03.31.23'!$AM$84,'Budget vs Actual 03.31.23'!$AS$84,'Budget vs Actual 03.31.23'!$AU$84,'Budget vs Actual 03.31.23'!$BA$84,'Budget vs Actual 03.31.23'!$BC$84,'Budget vs Actual 03.31.23'!$BI$84,'Budget vs Actual 03.31.23'!$BK$84</definedName>
    <definedName name="QB_FORMULA_89" localSheetId="2" hidden="1">'Budget vs Actual 03.31.23'!$BQ$84,'Budget vs Actual 03.31.23'!$BS$84,'Budget vs Actual 03.31.23'!$BY$84,'Budget vs Actual 03.31.23'!$CA$84,'Budget vs Actual 03.31.23'!$CC$84,'Budget vs Actual 03.31.23'!$CE$84,'Budget vs Actual 03.31.23'!$CG$84,'Budget vs Actual 03.31.23'!$CI$84,'Budget vs Actual 03.31.23'!$I$85,'Budget vs Actual 03.31.23'!$K$85,'Budget vs Actual 03.31.23'!$M$85,'Budget vs Actual 03.31.23'!$O$85,'Budget vs Actual 03.31.23'!$Q$85,'Budget vs Actual 03.31.23'!$S$85,'Budget vs Actual 03.31.23'!$U$85,'Budget vs Actual 03.31.23'!$W$85</definedName>
    <definedName name="QB_FORMULA_9" localSheetId="0" hidden="1">'Balance Sheet Prev Yr 03.31.23'!$K$80,'Balance Sheet Prev Yr 03.31.23'!$M$80,'Balance Sheet Prev Yr 03.31.23'!$K$81,'Balance Sheet Prev Yr 03.31.23'!$M$81,'Balance Sheet Prev Yr 03.31.23'!$K$82,'Balance Sheet Prev Yr 03.31.23'!$M$82,'Balance Sheet Prev Yr 03.31.23'!$K$83,'Balance Sheet Prev Yr 03.31.23'!$M$83,'Balance Sheet Prev Yr 03.31.23'!$K$84,'Balance Sheet Prev Yr 03.31.23'!$M$84,'Balance Sheet Prev Yr 03.31.23'!$K$85,'Balance Sheet Prev Yr 03.31.23'!$M$85,'Balance Sheet Prev Yr 03.31.23'!$G$86,'Balance Sheet Prev Yr 03.31.23'!$I$86,'Balance Sheet Prev Yr 03.31.23'!$K$86,'Balance Sheet Prev Yr 03.31.23'!$M$86</definedName>
    <definedName name="QB_FORMULA_9" localSheetId="2" hidden="1">'Budget vs Actual 03.31.23'!$BY$14,'Budget vs Actual 03.31.23'!$CA$14,'Budget vs Actual 03.31.23'!$CC$14,'Budget vs Actual 03.31.23'!$CE$14,'Budget vs Actual 03.31.23'!$CG$14,'Budget vs Actual 03.31.23'!$CI$14,'Budget vs Actual 03.31.23'!$M$15,'Budget vs Actual 03.31.23'!$O$15,'Budget vs Actual 03.31.23'!$U$15,'Budget vs Actual 03.31.23'!$W$15,'Budget vs Actual 03.31.23'!$AC$15,'Budget vs Actual 03.31.23'!$AE$15,'Budget vs Actual 03.31.23'!$AK$15,'Budget vs Actual 03.31.23'!$AM$15,'Budget vs Actual 03.31.23'!$AS$15,'Budget vs Actual 03.31.23'!$AU$15</definedName>
    <definedName name="QB_FORMULA_90" localSheetId="2" hidden="1">'Budget vs Actual 03.31.23'!$Y$85,'Budget vs Actual 03.31.23'!$AA$85,'Budget vs Actual 03.31.23'!$AC$85,'Budget vs Actual 03.31.23'!$AE$85,'Budget vs Actual 03.31.23'!$AG$85,'Budget vs Actual 03.31.23'!$AI$85,'Budget vs Actual 03.31.23'!$AK$85,'Budget vs Actual 03.31.23'!$AM$85,'Budget vs Actual 03.31.23'!$AO$85,'Budget vs Actual 03.31.23'!$AQ$85,'Budget vs Actual 03.31.23'!$AS$85,'Budget vs Actual 03.31.23'!$AU$85,'Budget vs Actual 03.31.23'!$AW$85,'Budget vs Actual 03.31.23'!$AY$85,'Budget vs Actual 03.31.23'!$BA$85,'Budget vs Actual 03.31.23'!$BC$85</definedName>
    <definedName name="QB_FORMULA_91" localSheetId="2" hidden="1">'Budget vs Actual 03.31.23'!$BE$85,'Budget vs Actual 03.31.23'!$BG$85,'Budget vs Actual 03.31.23'!$BI$85,'Budget vs Actual 03.31.23'!$BK$85,'Budget vs Actual 03.31.23'!$BM$85,'Budget vs Actual 03.31.23'!$BO$85,'Budget vs Actual 03.31.23'!$BQ$85,'Budget vs Actual 03.31.23'!$BS$85,'Budget vs Actual 03.31.23'!$BU$85,'Budget vs Actual 03.31.23'!$BW$85,'Budget vs Actual 03.31.23'!$BY$85,'Budget vs Actual 03.31.23'!$CA$85,'Budget vs Actual 03.31.23'!$CC$85,'Budget vs Actual 03.31.23'!$CE$85,'Budget vs Actual 03.31.23'!$CG$85,'Budget vs Actual 03.31.23'!$CI$85</definedName>
    <definedName name="QB_FORMULA_92" localSheetId="2" hidden="1">'Budget vs Actual 03.31.23'!$M$86,'Budget vs Actual 03.31.23'!$O$86,'Budget vs Actual 03.31.23'!$U$86,'Budget vs Actual 03.31.23'!$W$86,'Budget vs Actual 03.31.23'!$AC$86,'Budget vs Actual 03.31.23'!$AE$86,'Budget vs Actual 03.31.23'!$AK$86,'Budget vs Actual 03.31.23'!$AM$86,'Budget vs Actual 03.31.23'!$AS$86,'Budget vs Actual 03.31.23'!$AU$86,'Budget vs Actual 03.31.23'!$BA$86,'Budget vs Actual 03.31.23'!$BC$86,'Budget vs Actual 03.31.23'!$CC$86,'Budget vs Actual 03.31.23'!$CE$86,'Budget vs Actual 03.31.23'!$CG$86,'Budget vs Actual 03.31.23'!$CI$86</definedName>
    <definedName name="QB_FORMULA_93" localSheetId="2" hidden="1">'Budget vs Actual 03.31.23'!$CC$87,'Budget vs Actual 03.31.23'!$M$89,'Budget vs Actual 03.31.23'!$O$89,'Budget vs Actual 03.31.23'!$U$89,'Budget vs Actual 03.31.23'!$W$89,'Budget vs Actual 03.31.23'!$AC$89,'Budget vs Actual 03.31.23'!$AE$89,'Budget vs Actual 03.31.23'!$AK$89,'Budget vs Actual 03.31.23'!$AM$89,'Budget vs Actual 03.31.23'!$AS$89,'Budget vs Actual 03.31.23'!$AU$89,'Budget vs Actual 03.31.23'!$BA$89,'Budget vs Actual 03.31.23'!$BC$89,'Budget vs Actual 03.31.23'!$BI$89,'Budget vs Actual 03.31.23'!$BK$89,'Budget vs Actual 03.31.23'!$BQ$89</definedName>
    <definedName name="QB_FORMULA_94" localSheetId="2" hidden="1">'Budget vs Actual 03.31.23'!$BS$89,'Budget vs Actual 03.31.23'!$BY$89,'Budget vs Actual 03.31.23'!$CA$89,'Budget vs Actual 03.31.23'!$CC$89,'Budget vs Actual 03.31.23'!$CE$89,'Budget vs Actual 03.31.23'!$CG$89,'Budget vs Actual 03.31.23'!$CI$89,'Budget vs Actual 03.31.23'!$M$90,'Budget vs Actual 03.31.23'!$O$90,'Budget vs Actual 03.31.23'!$U$90,'Budget vs Actual 03.31.23'!$W$90,'Budget vs Actual 03.31.23'!$AC$90,'Budget vs Actual 03.31.23'!$AE$90,'Budget vs Actual 03.31.23'!$AK$90,'Budget vs Actual 03.31.23'!$AM$90,'Budget vs Actual 03.31.23'!$AS$90</definedName>
    <definedName name="QB_FORMULA_95" localSheetId="2" hidden="1">'Budget vs Actual 03.31.23'!$AU$90,'Budget vs Actual 03.31.23'!$BA$90,'Budget vs Actual 03.31.23'!$BC$90,'Budget vs Actual 03.31.23'!$BI$90,'Budget vs Actual 03.31.23'!$BK$90,'Budget vs Actual 03.31.23'!$BQ$90,'Budget vs Actual 03.31.23'!$BS$90,'Budget vs Actual 03.31.23'!$BY$90,'Budget vs Actual 03.31.23'!$CA$90,'Budget vs Actual 03.31.23'!$CC$90,'Budget vs Actual 03.31.23'!$CE$90,'Budget vs Actual 03.31.23'!$CG$90,'Budget vs Actual 03.31.23'!$CI$90,'Budget vs Actual 03.31.23'!$M$91,'Budget vs Actual 03.31.23'!$O$91,'Budget vs Actual 03.31.23'!$U$91</definedName>
    <definedName name="QB_FORMULA_96" localSheetId="2" hidden="1">'Budget vs Actual 03.31.23'!$W$91,'Budget vs Actual 03.31.23'!$AC$91,'Budget vs Actual 03.31.23'!$AE$91,'Budget vs Actual 03.31.23'!$AK$91,'Budget vs Actual 03.31.23'!$AM$91,'Budget vs Actual 03.31.23'!$AS$91,'Budget vs Actual 03.31.23'!$AU$91,'Budget vs Actual 03.31.23'!$BA$91,'Budget vs Actual 03.31.23'!$BC$91,'Budget vs Actual 03.31.23'!$BI$91,'Budget vs Actual 03.31.23'!$BK$91,'Budget vs Actual 03.31.23'!$BQ$91,'Budget vs Actual 03.31.23'!$BS$91,'Budget vs Actual 03.31.23'!$BY$91,'Budget vs Actual 03.31.23'!$CA$91,'Budget vs Actual 03.31.23'!$CC$91</definedName>
    <definedName name="QB_FORMULA_97" localSheetId="2" hidden="1">'Budget vs Actual 03.31.23'!$CE$91,'Budget vs Actual 03.31.23'!$CG$91,'Budget vs Actual 03.31.23'!$CI$91,'Budget vs Actual 03.31.23'!$I$92,'Budget vs Actual 03.31.23'!$K$92,'Budget vs Actual 03.31.23'!$M$92,'Budget vs Actual 03.31.23'!$O$92,'Budget vs Actual 03.31.23'!$Q$92,'Budget vs Actual 03.31.23'!$S$92,'Budget vs Actual 03.31.23'!$U$92,'Budget vs Actual 03.31.23'!$W$92,'Budget vs Actual 03.31.23'!$Y$92,'Budget vs Actual 03.31.23'!$AA$92,'Budget vs Actual 03.31.23'!$AC$92,'Budget vs Actual 03.31.23'!$AE$92,'Budget vs Actual 03.31.23'!$AG$92</definedName>
    <definedName name="QB_FORMULA_98" localSheetId="2" hidden="1">'Budget vs Actual 03.31.23'!$AI$92,'Budget vs Actual 03.31.23'!$AK$92,'Budget vs Actual 03.31.23'!$AM$92,'Budget vs Actual 03.31.23'!$AO$92,'Budget vs Actual 03.31.23'!$AQ$92,'Budget vs Actual 03.31.23'!$AS$92,'Budget vs Actual 03.31.23'!$AU$92,'Budget vs Actual 03.31.23'!$AW$92,'Budget vs Actual 03.31.23'!$AY$92,'Budget vs Actual 03.31.23'!$BA$92,'Budget vs Actual 03.31.23'!$BC$92,'Budget vs Actual 03.31.23'!$BE$92,'Budget vs Actual 03.31.23'!$BG$92,'Budget vs Actual 03.31.23'!$BI$92,'Budget vs Actual 03.31.23'!$BK$92,'Budget vs Actual 03.31.23'!$BM$92</definedName>
    <definedName name="QB_FORMULA_99" localSheetId="2" hidden="1">'Budget vs Actual 03.31.23'!$BO$92,'Budget vs Actual 03.31.23'!$BQ$92,'Budget vs Actual 03.31.23'!$BS$92,'Budget vs Actual 03.31.23'!$BU$92,'Budget vs Actual 03.31.23'!$BW$92,'Budget vs Actual 03.31.23'!$BY$92,'Budget vs Actual 03.31.23'!$CA$92,'Budget vs Actual 03.31.23'!$CC$92,'Budget vs Actual 03.31.23'!$CE$92,'Budget vs Actual 03.31.23'!$CG$92,'Budget vs Actual 03.31.23'!$CI$92,'Budget vs Actual 03.31.23'!$I$93,'Budget vs Actual 03.31.23'!$K$93,'Budget vs Actual 03.31.23'!$M$93,'Budget vs Actual 03.31.23'!$O$93,'Budget vs Actual 03.31.23'!$Q$93</definedName>
    <definedName name="QB_ROW_1" localSheetId="0" hidden="1">'Balance Sheet Prev Yr 03.31.23'!$A$3</definedName>
    <definedName name="QB_ROW_10031" localSheetId="0" hidden="1">'Balance Sheet Prev Yr 03.31.23'!$D$71</definedName>
    <definedName name="QB_ROW_1010" localSheetId="1" hidden="1">'AR Aging 03.31.23'!$B$6</definedName>
    <definedName name="QB_ROW_1011" localSheetId="0" hidden="1">'Balance Sheet Prev Yr 03.31.23'!$B$4</definedName>
    <definedName name="QB_ROW_10220" localSheetId="1" hidden="1">'AR Aging 03.31.23'!$C$15</definedName>
    <definedName name="QB_ROW_1028210" localSheetId="1" hidden="1">'AR Aging 03.31.23'!$B$30</definedName>
    <definedName name="QB_ROW_10331" localSheetId="0" hidden="1">'Balance Sheet Prev Yr 03.31.23'!$D$73</definedName>
    <definedName name="QB_ROW_109250" localSheetId="2" hidden="1">'Budget vs Actual 03.31.23'!$F$90</definedName>
    <definedName name="QB_ROW_11220" localSheetId="1" hidden="1">'AR Aging 03.31.23'!$C$21</definedName>
    <definedName name="QB_ROW_12031" localSheetId="0" hidden="1">'Balance Sheet Prev Yr 03.31.23'!$D$74</definedName>
    <definedName name="QB_ROW_1220" localSheetId="1" hidden="1">'AR Aging 03.31.23'!$C$8</definedName>
    <definedName name="QB_ROW_1220" localSheetId="0" hidden="1">'Balance Sheet Prev Yr 03.31.23'!$C$95</definedName>
    <definedName name="QB_ROW_12331" localSheetId="0" hidden="1">'Balance Sheet Prev Yr 03.31.23'!$D$91</definedName>
    <definedName name="QB_ROW_130040" localSheetId="2" hidden="1">'Budget vs Actual 03.31.23'!$E$177</definedName>
    <definedName name="QB_ROW_130250" localSheetId="2" hidden="1">'Budget vs Actual 03.31.23'!$F$181</definedName>
    <definedName name="QB_ROW_130340" localSheetId="2" hidden="1">'Budget vs Actual 03.31.23'!$E$182</definedName>
    <definedName name="QB_ROW_1310" localSheetId="1" hidden="1">'AR Aging 03.31.23'!$B$9</definedName>
    <definedName name="QB_ROW_1311" localSheetId="0" hidden="1">'Balance Sheet Prev Yr 03.31.23'!$B$24</definedName>
    <definedName name="QB_ROW_137040" localSheetId="2" hidden="1">'Budget vs Actual 03.31.23'!$E$98</definedName>
    <definedName name="QB_ROW_137250" localSheetId="2" hidden="1">'Budget vs Actual 03.31.23'!$F$107</definedName>
    <definedName name="QB_ROW_137340" localSheetId="2" hidden="1">'Budget vs Actual 03.31.23'!$E$108</definedName>
    <definedName name="QB_ROW_139250" localSheetId="2" hidden="1">'Budget vs Actual 03.31.23'!$F$104</definedName>
    <definedName name="QB_ROW_14010" localSheetId="1" hidden="1">'AR Aging 03.31.23'!$B$23</definedName>
    <definedName name="QB_ROW_14011" localSheetId="0" hidden="1">'Balance Sheet Prev Yr 03.31.23'!$B$94</definedName>
    <definedName name="QB_ROW_140250" localSheetId="2" hidden="1">'Budget vs Actual 03.31.23'!$F$101</definedName>
    <definedName name="QB_ROW_141250" localSheetId="2" hidden="1">'Budget vs Actual 03.31.23'!$F$102</definedName>
    <definedName name="QB_ROW_142250" localSheetId="2" hidden="1">'Budget vs Actual 03.31.23'!$F$99</definedName>
    <definedName name="QB_ROW_14310" localSheetId="1" hidden="1">'AR Aging 03.31.23'!$B$25</definedName>
    <definedName name="QB_ROW_14311" localSheetId="0" hidden="1">'Balance Sheet Prev Yr 03.31.23'!$B$100</definedName>
    <definedName name="QB_ROW_147050" localSheetId="2" hidden="1">'Budget vs Actual 03.31.23'!$F$134</definedName>
    <definedName name="QB_ROW_1472210" localSheetId="1" hidden="1">'AR Aging 03.31.23'!$B$17</definedName>
    <definedName name="QB_ROW_147260" localSheetId="2" hidden="1">'Budget vs Actual 03.31.23'!$G$141</definedName>
    <definedName name="QB_ROW_147350" localSheetId="2" hidden="1">'Budget vs Actual 03.31.23'!$F$142</definedName>
    <definedName name="QB_ROW_151040" localSheetId="2" hidden="1">'Budget vs Actual 03.31.23'!$E$109</definedName>
    <definedName name="QB_ROW_151340" localSheetId="2" hidden="1">'Budget vs Actual 03.31.23'!$E$126</definedName>
    <definedName name="QB_ROW_15210" localSheetId="1" hidden="1">'AR Aging 03.31.23'!$B$28</definedName>
    <definedName name="QB_ROW_154250" localSheetId="2" hidden="1">'Budget vs Actual 03.31.23'!$F$120</definedName>
    <definedName name="QB_ROW_155250" localSheetId="2" hidden="1">'Budget vs Actual 03.31.23'!$F$121</definedName>
    <definedName name="QB_ROW_157250" localSheetId="2" hidden="1">'Budget vs Actual 03.31.23'!$F$122</definedName>
    <definedName name="QB_ROW_158250" localSheetId="2" hidden="1">'Budget vs Actual 03.31.23'!$F$124</definedName>
    <definedName name="QB_ROW_159250" localSheetId="2" hidden="1">'Budget vs Actual 03.31.23'!$F$125</definedName>
    <definedName name="QB_ROW_161040" localSheetId="2" hidden="1">'Budget vs Actual 03.31.23'!$E$154</definedName>
    <definedName name="QB_ROW_161340" localSheetId="2" hidden="1">'Budget vs Actual 03.31.23'!$E$164</definedName>
    <definedName name="QB_ROW_16210" localSheetId="1" hidden="1">'AR Aging 03.31.23'!$B$27</definedName>
    <definedName name="QB_ROW_162250" localSheetId="2" hidden="1">'Budget vs Actual 03.31.23'!$F$157</definedName>
    <definedName name="QB_ROW_163250" localSheetId="2" hidden="1">'Budget vs Actual 03.31.23'!$F$162</definedName>
    <definedName name="QB_ROW_168040" localSheetId="2" hidden="1">'Budget vs Actual 03.31.23'!$E$146</definedName>
    <definedName name="QB_ROW_168250" localSheetId="2" hidden="1">'Budget vs Actual 03.31.23'!$F$152</definedName>
    <definedName name="QB_ROW_168340" localSheetId="2" hidden="1">'Budget vs Actual 03.31.23'!$E$153</definedName>
    <definedName name="QB_ROW_170250" localSheetId="2" hidden="1">'Budget vs Actual 03.31.23'!$F$148</definedName>
    <definedName name="QB_ROW_17221" localSheetId="0" hidden="1">'Balance Sheet Prev Yr 03.31.23'!$C$99</definedName>
    <definedName name="QB_ROW_17330" localSheetId="0" hidden="1">'Balance Sheet Prev Yr 03.31.23'!$D$20</definedName>
    <definedName name="QB_ROW_174040" localSheetId="2" hidden="1">'Budget vs Actual 03.31.23'!$E$166</definedName>
    <definedName name="QB_ROW_174250" localSheetId="2" hidden="1">'Budget vs Actual 03.31.23'!$F$175</definedName>
    <definedName name="QB_ROW_174340" localSheetId="2" hidden="1">'Budget vs Actual 03.31.23'!$E$176</definedName>
    <definedName name="QB_ROW_176250" localSheetId="2" hidden="1">'Budget vs Actual 03.31.23'!$F$132</definedName>
    <definedName name="QB_ROW_177250" localSheetId="2" hidden="1">'Budget vs Actual 03.31.23'!$F$133</definedName>
    <definedName name="QB_ROW_178250" localSheetId="2" hidden="1">'Budget vs Actual 03.31.23'!$F$149</definedName>
    <definedName name="QB_ROW_181250" localSheetId="2" hidden="1">'Budget vs Actual 03.31.23'!$F$128</definedName>
    <definedName name="QB_ROW_18301" localSheetId="2" hidden="1">'Budget vs Actual 03.31.23'!$A$191</definedName>
    <definedName name="QB_ROW_183250" localSheetId="2" hidden="1">'Budget vs Actual 03.31.23'!$F$173</definedName>
    <definedName name="QB_ROW_19011" localSheetId="2" hidden="1">'Budget vs Actual 03.31.23'!$B$3</definedName>
    <definedName name="QB_ROW_19311" localSheetId="2" hidden="1">'Budget vs Actual 03.31.23'!$B$185</definedName>
    <definedName name="QB_ROW_194330" localSheetId="2" hidden="1">'Budget vs Actual 03.31.23'!$D$188</definedName>
    <definedName name="QB_ROW_20031" localSheetId="2" hidden="1">'Budget vs Actual 03.31.23'!$D$4</definedName>
    <definedName name="QB_ROW_2021" localSheetId="0" hidden="1">'Balance Sheet Prev Yr 03.31.23'!$C$5</definedName>
    <definedName name="QB_ROW_20331" localSheetId="2" hidden="1">'Budget vs Actual 03.31.23'!$D$93</definedName>
    <definedName name="QB_ROW_204230" localSheetId="0" hidden="1">'Balance Sheet Prev Yr 03.31.23'!$D$38</definedName>
    <definedName name="QB_ROW_205230" localSheetId="0" hidden="1">'Balance Sheet Prev Yr 03.31.23'!$D$34</definedName>
    <definedName name="QB_ROW_206230" localSheetId="0" hidden="1">'Balance Sheet Prev Yr 03.31.23'!$D$60</definedName>
    <definedName name="QB_ROW_208230" localSheetId="0" hidden="1">'Balance Sheet Prev Yr 03.31.23'!$D$40</definedName>
    <definedName name="QB_ROW_209230" localSheetId="0" hidden="1">'Balance Sheet Prev Yr 03.31.23'!$D$41</definedName>
    <definedName name="QB_ROW_210230" localSheetId="0" hidden="1">'Balance Sheet Prev Yr 03.31.23'!$D$42</definedName>
    <definedName name="QB_ROW_21031" localSheetId="2" hidden="1">'Budget vs Actual 03.31.23'!$D$95</definedName>
    <definedName name="QB_ROW_211230" localSheetId="0" hidden="1">'Balance Sheet Prev Yr 03.31.23'!$D$43</definedName>
    <definedName name="QB_ROW_21331" localSheetId="2" hidden="1">'Budget vs Actual 03.31.23'!$D$184</definedName>
    <definedName name="QB_ROW_217250" localSheetId="0" hidden="1">'Balance Sheet Prev Yr 03.31.23'!$F$76</definedName>
    <definedName name="QB_ROW_218250" localSheetId="0" hidden="1">'Balance Sheet Prev Yr 03.31.23'!$F$77</definedName>
    <definedName name="QB_ROW_219250" localSheetId="0" hidden="1">'Balance Sheet Prev Yr 03.31.23'!$F$78</definedName>
    <definedName name="QB_ROW_22011" localSheetId="2" hidden="1">'Budget vs Actual 03.31.23'!$B$186</definedName>
    <definedName name="QB_ROW_220250" localSheetId="2" hidden="1">'Budget vs Actual 03.31.23'!$F$100</definedName>
    <definedName name="QB_ROW_221250" localSheetId="2" hidden="1">'Budget vs Actual 03.31.23'!$F$103</definedName>
    <definedName name="QB_ROW_222250" localSheetId="2" hidden="1">'Budget vs Actual 03.31.23'!$F$105</definedName>
    <definedName name="QB_ROW_22230" localSheetId="0" hidden="1">'Balance Sheet Prev Yr 03.31.23'!$D$21</definedName>
    <definedName name="QB_ROW_22311" localSheetId="2" hidden="1">'Budget vs Actual 03.31.23'!$B$190</definedName>
    <definedName name="QB_ROW_2240" localSheetId="2" hidden="1">'Budget vs Actual 03.31.23'!$E$96</definedName>
    <definedName name="QB_ROW_224250" localSheetId="2" hidden="1">'Budget vs Actual 03.31.23'!$F$123</definedName>
    <definedName name="QB_ROW_225040" localSheetId="2" hidden="1">'Budget vs Actual 03.31.23'!$E$127</definedName>
    <definedName name="QB_ROW_225340" localSheetId="2" hidden="1">'Budget vs Actual 03.31.23'!$E$145</definedName>
    <definedName name="QB_ROW_228250" localSheetId="2" hidden="1">'Budget vs Actual 03.31.23'!$F$119</definedName>
    <definedName name="QB_ROW_229250" localSheetId="2" hidden="1">'Budget vs Actual 03.31.23'!$F$129</definedName>
    <definedName name="QB_ROW_230250" localSheetId="2" hidden="1">'Budget vs Actual 03.31.23'!$F$130</definedName>
    <definedName name="QB_ROW_231260" localSheetId="2" hidden="1">'Budget vs Actual 03.31.23'!$G$7</definedName>
    <definedName name="QB_ROW_2321" localSheetId="0" hidden="1">'Balance Sheet Prev Yr 03.31.23'!$C$14</definedName>
    <definedName name="QB_ROW_232250" localSheetId="2" hidden="1">'Budget vs Actual 03.31.23'!$F$143</definedName>
    <definedName name="QB_ROW_23230" localSheetId="0" hidden="1">'Balance Sheet Prev Yr 03.31.23'!$D$22</definedName>
    <definedName name="QB_ROW_233240" localSheetId="2" hidden="1">'Budget vs Actual 03.31.23'!$E$165</definedName>
    <definedName name="QB_ROW_234240" localSheetId="2" hidden="1">'Budget vs Actual 03.31.23'!$E$183</definedName>
    <definedName name="QB_ROW_235250" localSheetId="2" hidden="1">'Budget vs Actual 03.31.23'!$F$171</definedName>
    <definedName name="QB_ROW_237260" localSheetId="2" hidden="1">'Budget vs Actual 03.31.23'!$G$8</definedName>
    <definedName name="QB_ROW_24021" localSheetId="2" hidden="1">'Budget vs Actual 03.31.23'!$C$187</definedName>
    <definedName name="QB_ROW_241250" localSheetId="2" hidden="1">'Budget vs Actual 03.31.23'!$F$169</definedName>
    <definedName name="QB_ROW_242250" localSheetId="0" hidden="1">'Balance Sheet Prev Yr 03.31.23'!$F$81</definedName>
    <definedName name="QB_ROW_24321" localSheetId="2" hidden="1">'Budget vs Actual 03.31.23'!$C$189</definedName>
    <definedName name="QB_ROW_244250" localSheetId="2" hidden="1">'Budget vs Actual 03.31.23'!$F$131</definedName>
    <definedName name="QB_ROW_2457210" localSheetId="1" hidden="1">'AR Aging 03.31.23'!$B$4</definedName>
    <definedName name="QB_ROW_250250" localSheetId="2" hidden="1">'Budget vs Actual 03.31.23'!$F$163</definedName>
    <definedName name="QB_ROW_263230" localSheetId="0" hidden="1">'Balance Sheet Prev Yr 03.31.23'!$D$46</definedName>
    <definedName name="QB_ROW_265240" localSheetId="2" hidden="1">'Budget vs Actual 03.31.23'!$E$97</definedName>
    <definedName name="QB_ROW_288240" localSheetId="0" hidden="1">'Balance Sheet Prev Yr 03.31.23'!$E$88</definedName>
    <definedName name="QB_ROW_290240" localSheetId="0" hidden="1">'Balance Sheet Prev Yr 03.31.23'!$E$89</definedName>
    <definedName name="QB_ROW_2909210" localSheetId="1" hidden="1">'AR Aging 03.31.23'!$B$3</definedName>
    <definedName name="QB_ROW_2921210" localSheetId="1" hidden="1">'AR Aging 03.31.23'!$B$2</definedName>
    <definedName name="QB_ROW_292240" localSheetId="0" hidden="1">'Balance Sheet Prev Yr 03.31.23'!$E$90</definedName>
    <definedName name="QB_ROW_29230" localSheetId="0" hidden="1">'Balance Sheet Prev Yr 03.31.23'!$D$30</definedName>
    <definedName name="QB_ROW_294250" localSheetId="2" hidden="1">'Budget vs Actual 03.31.23'!$F$91</definedName>
    <definedName name="QB_ROW_2951210" localSheetId="1" hidden="1">'AR Aging 03.31.23'!$B$12</definedName>
    <definedName name="QB_ROW_296250" localSheetId="2" hidden="1">'Budget vs Actual 03.31.23'!$F$150</definedName>
    <definedName name="QB_ROW_297230" localSheetId="0" hidden="1">'Balance Sheet Prev Yr 03.31.23'!$D$44</definedName>
    <definedName name="QB_ROW_3003220" localSheetId="1" hidden="1">'AR Aging 03.31.23'!$C$24</definedName>
    <definedName name="QB_ROW_301" localSheetId="0" hidden="1">'Balance Sheet Prev Yr 03.31.23'!$A$67</definedName>
    <definedName name="QB_ROW_3021" localSheetId="0" hidden="1">'Balance Sheet Prev Yr 03.31.23'!$C$15</definedName>
    <definedName name="QB_ROW_30230" localSheetId="0" hidden="1">'Balance Sheet Prev Yr 03.31.23'!$D$32</definedName>
    <definedName name="QB_ROW_3040" localSheetId="0" hidden="1">'Balance Sheet Prev Yr 03.31.23'!$E$75</definedName>
    <definedName name="QB_ROW_305060" localSheetId="2" hidden="1">'Budget vs Actual 03.31.23'!$G$13</definedName>
    <definedName name="QB_ROW_305270" localSheetId="2" hidden="1">'Budget vs Actual 03.31.23'!$H$22</definedName>
    <definedName name="QB_ROW_305360" localSheetId="2" hidden="1">'Budget vs Actual 03.31.23'!$G$23</definedName>
    <definedName name="QB_ROW_3054220" localSheetId="1" hidden="1">'AR Aging 03.31.23'!$C$7</definedName>
    <definedName name="QB_ROW_306270" localSheetId="2" hidden="1">'Budget vs Actual 03.31.23'!$H$26</definedName>
    <definedName name="QB_ROW_307270" localSheetId="2" hidden="1">'Budget vs Actual 03.31.23'!$H$27</definedName>
    <definedName name="QB_ROW_308270" localSheetId="2" hidden="1">'Budget vs Actual 03.31.23'!$H$28</definedName>
    <definedName name="QB_ROW_31230" localSheetId="0" hidden="1">'Balance Sheet Prev Yr 03.31.23'!$D$33</definedName>
    <definedName name="QB_ROW_31301" localSheetId="1" hidden="1">'AR Aging 03.31.23'!$A$31</definedName>
    <definedName name="QB_ROW_32230" localSheetId="0" hidden="1">'Balance Sheet Prev Yr 03.31.23'!$D$37</definedName>
    <definedName name="QB_ROW_323260" localSheetId="2" hidden="1">'Budget vs Actual 03.31.23'!$G$113</definedName>
    <definedName name="QB_ROW_3238210" localSheetId="1" hidden="1">'AR Aging 03.31.23'!$B$19</definedName>
    <definedName name="QB_ROW_324230" localSheetId="0" hidden="1">'Balance Sheet Prev Yr 03.31.23'!$D$45</definedName>
    <definedName name="QB_ROW_3250" localSheetId="0" hidden="1">'Balance Sheet Prev Yr 03.31.23'!$F$85</definedName>
    <definedName name="QB_ROW_326250" localSheetId="2" hidden="1">'Budget vs Actual 03.31.23'!$F$170</definedName>
    <definedName name="QB_ROW_327230" localSheetId="0" hidden="1">'Balance Sheet Prev Yr 03.31.23'!$D$36</definedName>
    <definedName name="QB_ROW_328230" localSheetId="0" hidden="1">'Balance Sheet Prev Yr 03.31.23'!$D$35</definedName>
    <definedName name="QB_ROW_329260" localSheetId="2" hidden="1">'Budget vs Actual 03.31.23'!$G$115</definedName>
    <definedName name="QB_ROW_332020" localSheetId="0" hidden="1">'Balance Sheet Prev Yr 03.31.23'!$C$26</definedName>
    <definedName name="QB_ROW_3321" localSheetId="0" hidden="1">'Balance Sheet Prev Yr 03.31.23'!$C$17</definedName>
    <definedName name="QB_ROW_332230" localSheetId="0" hidden="1">'Balance Sheet Prev Yr 03.31.23'!$D$52</definedName>
    <definedName name="QB_ROW_33230" localSheetId="0" hidden="1">'Balance Sheet Prev Yr 03.31.23'!$D$39</definedName>
    <definedName name="QB_ROW_332320" localSheetId="0" hidden="1">'Balance Sheet Prev Yr 03.31.23'!$C$53</definedName>
    <definedName name="QB_ROW_333020" localSheetId="0" hidden="1">'Balance Sheet Prev Yr 03.31.23'!$C$54</definedName>
    <definedName name="QB_ROW_333320" localSheetId="0" hidden="1">'Balance Sheet Prev Yr 03.31.23'!$C$62</definedName>
    <definedName name="QB_ROW_3340" localSheetId="0" hidden="1">'Balance Sheet Prev Yr 03.31.23'!$E$86</definedName>
    <definedName name="QB_ROW_337250" localSheetId="2" hidden="1">'Budget vs Actual 03.31.23'!$F$172</definedName>
    <definedName name="QB_ROW_3377210" localSheetId="1" hidden="1">'AR Aging 03.31.23'!$B$18</definedName>
    <definedName name="QB_ROW_338250" localSheetId="0" hidden="1">'Balance Sheet Prev Yr 03.31.23'!$F$83</definedName>
    <definedName name="QB_ROW_3385210" localSheetId="1" hidden="1">'AR Aging 03.31.23'!$B$26</definedName>
    <definedName name="QB_ROW_3399210" localSheetId="1" hidden="1">'AR Aging 03.31.23'!$B$11</definedName>
    <definedName name="QB_ROW_340250" localSheetId="0" hidden="1">'Balance Sheet Prev Yr 03.31.23'!$F$79</definedName>
    <definedName name="QB_ROW_341250" localSheetId="0" hidden="1">'Balance Sheet Prev Yr 03.31.23'!$F$80</definedName>
    <definedName name="QB_ROW_342250" localSheetId="0" hidden="1">'Balance Sheet Prev Yr 03.31.23'!$F$84</definedName>
    <definedName name="QB_ROW_3492210" localSheetId="1" hidden="1">'AR Aging 03.31.23'!$B$29</definedName>
    <definedName name="QB_ROW_349230" localSheetId="0" hidden="1">'Balance Sheet Prev Yr 03.31.23'!$D$6</definedName>
    <definedName name="QB_ROW_3493210" localSheetId="1" hidden="1">'AR Aging 03.31.23'!$B$5</definedName>
    <definedName name="QB_ROW_3502210" localSheetId="1" hidden="1">'AR Aging 03.31.23'!$B$10</definedName>
    <definedName name="QB_ROW_350230" localSheetId="0" hidden="1">'Balance Sheet Prev Yr 03.31.23'!$D$7</definedName>
    <definedName name="QB_ROW_35230" localSheetId="0" hidden="1">'Balance Sheet Prev Yr 03.31.23'!$D$57</definedName>
    <definedName name="QB_ROW_354250" localSheetId="2" hidden="1">'Budget vs Actual 03.31.23'!$F$179</definedName>
    <definedName name="QB_ROW_356230" localSheetId="0" hidden="1">'Balance Sheet Prev Yr 03.31.23'!$D$27</definedName>
    <definedName name="QB_ROW_357230" localSheetId="0" hidden="1">'Balance Sheet Prev Yr 03.31.23'!$D$9</definedName>
    <definedName name="QB_ROW_359250" localSheetId="2" hidden="1">'Budget vs Actual 03.31.23'!$F$151</definedName>
    <definedName name="QB_ROW_36230" localSheetId="0" hidden="1">'Balance Sheet Prev Yr 03.31.23'!$D$58</definedName>
    <definedName name="QB_ROW_365260" localSheetId="2" hidden="1">'Budget vs Actual 03.31.23'!$G$114</definedName>
    <definedName name="QB_ROW_366260" localSheetId="2" hidden="1">'Budget vs Actual 03.31.23'!$G$33</definedName>
    <definedName name="QB_ROW_370240" localSheetId="2" hidden="1">'Budget vs Actual 03.31.23'!$E$87</definedName>
    <definedName name="QB_ROW_372230" localSheetId="0" hidden="1">'Balance Sheet Prev Yr 03.31.23'!$D$10</definedName>
    <definedName name="QB_ROW_37230" localSheetId="0" hidden="1">'Balance Sheet Prev Yr 03.31.23'!$D$59</definedName>
    <definedName name="QB_ROW_375230" localSheetId="0" hidden="1">'Balance Sheet Prev Yr 03.31.23'!$D$28</definedName>
    <definedName name="QB_ROW_376250" localSheetId="2" hidden="1">'Budget vs Actual 03.31.23'!$F$178</definedName>
    <definedName name="QB_ROW_379230" localSheetId="0" hidden="1">'Balance Sheet Prev Yr 03.31.23'!$D$29</definedName>
    <definedName name="QB_ROW_381230" localSheetId="0" hidden="1">'Balance Sheet Prev Yr 03.31.23'!$D$31</definedName>
    <definedName name="QB_ROW_382230" localSheetId="0" hidden="1">'Balance Sheet Prev Yr 03.31.23'!$D$55</definedName>
    <definedName name="QB_ROW_38230" localSheetId="0" hidden="1">'Balance Sheet Prev Yr 03.31.23'!$D$61</definedName>
    <definedName name="QB_ROW_383230" localSheetId="0" hidden="1">'Balance Sheet Prev Yr 03.31.23'!$D$56</definedName>
    <definedName name="QB_ROW_387240" localSheetId="2" hidden="1">'Budget vs Actual 03.31.23'!$E$86</definedName>
    <definedName name="QB_ROW_394250" localSheetId="2" hidden="1">'Budget vs Actual 03.31.23'!$F$106</definedName>
    <definedName name="QB_ROW_396250" localSheetId="2" hidden="1">'Budget vs Actual 03.31.23'!$F$159</definedName>
    <definedName name="QB_ROW_397250" localSheetId="2" hidden="1">'Budget vs Actual 03.31.23'!$F$160</definedName>
    <definedName name="QB_ROW_398060" localSheetId="2" hidden="1">'Budget vs Actual 03.31.23'!$G$9</definedName>
    <definedName name="QB_ROW_398360" localSheetId="2" hidden="1">'Budget vs Actual 03.31.23'!$G$12</definedName>
    <definedName name="QB_ROW_399270" localSheetId="2" hidden="1">'Budget vs Actual 03.31.23'!$H$10</definedName>
    <definedName name="QB_ROW_4021" localSheetId="0" hidden="1">'Balance Sheet Prev Yr 03.31.23'!$C$18</definedName>
    <definedName name="QB_ROW_404250" localSheetId="2" hidden="1">'Budget vs Actual 03.31.23'!$F$147</definedName>
    <definedName name="QB_ROW_405050" localSheetId="2" hidden="1">'Budget vs Actual 03.31.23'!$F$112</definedName>
    <definedName name="QB_ROW_405260" localSheetId="2" hidden="1">'Budget vs Actual 03.31.23'!$G$116</definedName>
    <definedName name="QB_ROW_405350" localSheetId="2" hidden="1">'Budget vs Actual 03.31.23'!$F$117</definedName>
    <definedName name="QB_ROW_406250" localSheetId="2" hidden="1">'Budget vs Actual 03.31.23'!$F$158</definedName>
    <definedName name="QB_ROW_407060" localSheetId="2" hidden="1">'Budget vs Actual 03.31.23'!$G$63</definedName>
    <definedName name="QB_ROW_407360" localSheetId="2" hidden="1">'Budget vs Actual 03.31.23'!$G$69</definedName>
    <definedName name="QB_ROW_412060" localSheetId="2" hidden="1">'Budget vs Actual 03.31.23'!$G$34</definedName>
    <definedName name="QB_ROW_412270" localSheetId="2" hidden="1">'Budget vs Actual 03.31.23'!$H$39</definedName>
    <definedName name="QB_ROW_412360" localSheetId="2" hidden="1">'Budget vs Actual 03.31.23'!$G$40</definedName>
    <definedName name="QB_ROW_414270" localSheetId="2" hidden="1">'Budget vs Actual 03.31.23'!$H$35</definedName>
    <definedName name="QB_ROW_415060" localSheetId="2" hidden="1">'Budget vs Actual 03.31.23'!$G$48</definedName>
    <definedName name="QB_ROW_415270" localSheetId="2" hidden="1">'Budget vs Actual 03.31.23'!$H$60</definedName>
    <definedName name="QB_ROW_415360" localSheetId="2" hidden="1">'Budget vs Actual 03.31.23'!$G$61</definedName>
    <definedName name="QB_ROW_420230" localSheetId="0" hidden="1">'Balance Sheet Prev Yr 03.31.23'!$D$19</definedName>
    <definedName name="QB_ROW_422060" localSheetId="2" hidden="1">'Budget vs Actual 03.31.23'!$G$41</definedName>
    <definedName name="QB_ROW_422270" localSheetId="2" hidden="1">'Budget vs Actual 03.31.23'!$H$46</definedName>
    <definedName name="QB_ROW_422360" localSheetId="2" hidden="1">'Budget vs Actual 03.31.23'!$G$47</definedName>
    <definedName name="QB_ROW_424270" localSheetId="2" hidden="1">'Budget vs Actual 03.31.23'!$H$42</definedName>
    <definedName name="QB_ROW_427270" localSheetId="2" hidden="1">'Budget vs Actual 03.31.23'!$H$66</definedName>
    <definedName name="QB_ROW_428270" localSheetId="2" hidden="1">'Budget vs Actual 03.31.23'!$H$64</definedName>
    <definedName name="QB_ROW_429270" localSheetId="2" hidden="1">'Budget vs Actual 03.31.23'!$H$65</definedName>
    <definedName name="QB_ROW_430270" localSheetId="2" hidden="1">'Budget vs Actual 03.31.23'!$H$67</definedName>
    <definedName name="QB_ROW_4321" localSheetId="0" hidden="1">'Balance Sheet Prev Yr 03.31.23'!$C$23</definedName>
    <definedName name="QB_ROW_432270" localSheetId="2" hidden="1">'Budget vs Actual 03.31.23'!$H$49</definedName>
    <definedName name="QB_ROW_43240" localSheetId="0" hidden="1">'Balance Sheet Prev Yr 03.31.23'!$E$72</definedName>
    <definedName name="QB_ROW_436250" localSheetId="2" hidden="1">'Budget vs Actual 03.31.23'!$F$111</definedName>
    <definedName name="QB_ROW_437260" localSheetId="2" hidden="1">'Budget vs Actual 03.31.23'!$G$135</definedName>
    <definedName name="QB_ROW_438260" localSheetId="2" hidden="1">'Budget vs Actual 03.31.23'!$G$136</definedName>
    <definedName name="QB_ROW_439260" localSheetId="2" hidden="1">'Budget vs Actual 03.31.23'!$G$137</definedName>
    <definedName name="QB_ROW_440260" localSheetId="2" hidden="1">'Budget vs Actual 03.31.23'!$G$138</definedName>
    <definedName name="QB_ROW_441260" localSheetId="2" hidden="1">'Budget vs Actual 03.31.23'!$G$139</definedName>
    <definedName name="QB_ROW_442250" localSheetId="2" hidden="1">'Budget vs Actual 03.31.23'!$F$118</definedName>
    <definedName name="QB_ROW_443230" localSheetId="0" hidden="1">'Balance Sheet Prev Yr 03.31.23'!$D$47</definedName>
    <definedName name="QB_ROW_444230" localSheetId="0" hidden="1">'Balance Sheet Prev Yr 03.31.23'!$D$48</definedName>
    <definedName name="QB_ROW_449220" localSheetId="0" hidden="1">'Balance Sheet Prev Yr 03.31.23'!$C$65</definedName>
    <definedName name="QB_ROW_460250" localSheetId="2" hidden="1">'Budget vs Actual 03.31.23'!$F$89</definedName>
    <definedName name="QB_ROW_464250" localSheetId="2" hidden="1">'Budget vs Actual 03.31.23'!$F$167</definedName>
    <definedName name="QB_ROW_469250" localSheetId="2" hidden="1">'Budget vs Actual 03.31.23'!$F$161</definedName>
    <definedName name="QB_ROW_471270" localSheetId="2" hidden="1">'Budget vs Actual 03.31.23'!$H$36</definedName>
    <definedName name="QB_ROW_472270" localSheetId="2" hidden="1">'Budget vs Actual 03.31.23'!$H$43</definedName>
    <definedName name="QB_ROW_47240" localSheetId="0" hidden="1">'Balance Sheet Prev Yr 03.31.23'!$E$87</definedName>
    <definedName name="QB_ROW_474270" localSheetId="2" hidden="1">'Budget vs Actual 03.31.23'!$H$68</definedName>
    <definedName name="QB_ROW_475270" localSheetId="2" hidden="1">'Budget vs Actual 03.31.23'!$H$54</definedName>
    <definedName name="QB_ROW_476270" localSheetId="2" hidden="1">'Budget vs Actual 03.31.23'!$H$52</definedName>
    <definedName name="QB_ROW_477270" localSheetId="2" hidden="1">'Budget vs Actual 03.31.23'!$H$50</definedName>
    <definedName name="QB_ROW_480270" localSheetId="2" hidden="1">'Budget vs Actual 03.31.23'!$H$11</definedName>
    <definedName name="QB_ROW_481260" localSheetId="2" hidden="1">'Budget vs Actual 03.31.23'!$G$72</definedName>
    <definedName name="QB_ROW_486250" localSheetId="2" hidden="1">'Budget vs Actual 03.31.23'!$F$144</definedName>
    <definedName name="QB_ROW_489270" localSheetId="2" hidden="1">'Budget vs Actual 03.31.23'!$H$14</definedName>
    <definedName name="QB_ROW_490270" localSheetId="2" hidden="1">'Budget vs Actual 03.31.23'!$H$15</definedName>
    <definedName name="QB_ROW_491270" localSheetId="2" hidden="1">'Budget vs Actual 03.31.23'!$H$56</definedName>
    <definedName name="QB_ROW_492270" localSheetId="2" hidden="1">'Budget vs Actual 03.31.23'!$H$58</definedName>
    <definedName name="QB_ROW_493250" localSheetId="2" hidden="1">'Budget vs Actual 03.31.23'!$F$155</definedName>
    <definedName name="QB_ROW_494250" localSheetId="2" hidden="1">'Budget vs Actual 03.31.23'!$F$156</definedName>
    <definedName name="QB_ROW_495260" localSheetId="2" hidden="1">'Budget vs Actual 03.31.23'!$G$140</definedName>
    <definedName name="QB_ROW_496260" localSheetId="2" hidden="1">'Budget vs Actual 03.31.23'!$G$73</definedName>
    <definedName name="QB_ROW_497270" localSheetId="2" hidden="1">'Budget vs Actual 03.31.23'!$H$51</definedName>
    <definedName name="QB_ROW_498270" localSheetId="2" hidden="1">'Budget vs Actual 03.31.23'!$H$44</definedName>
    <definedName name="QB_ROW_499270" localSheetId="2" hidden="1">'Budget vs Actual 03.31.23'!$H$37</definedName>
    <definedName name="QB_ROW_500270" localSheetId="2" hidden="1">'Budget vs Actual 03.31.23'!$H$55</definedName>
    <definedName name="QB_ROW_5011" localSheetId="0" hidden="1">'Balance Sheet Prev Yr 03.31.23'!$B$25</definedName>
    <definedName name="QB_ROW_501270" localSheetId="2" hidden="1">'Budget vs Actual 03.31.23'!$H$53</definedName>
    <definedName name="QB_ROW_502270" localSheetId="2" hidden="1">'Budget vs Actual 03.31.23'!$H$59</definedName>
    <definedName name="QB_ROW_503270" localSheetId="2" hidden="1">'Budget vs Actual 03.31.23'!$H$57</definedName>
    <definedName name="QB_ROW_504250" localSheetId="2" hidden="1">'Budget vs Actual 03.31.23'!$F$110</definedName>
    <definedName name="QB_ROW_505010" localSheetId="1" hidden="1">'AR Aging 03.31.23'!$B$20</definedName>
    <definedName name="QB_ROW_505310" localSheetId="1" hidden="1">'AR Aging 03.31.23'!$B$22</definedName>
    <definedName name="QB_ROW_506270" localSheetId="2" hidden="1">'Budget vs Actual 03.31.23'!$H$16</definedName>
    <definedName name="QB_ROW_508270" localSheetId="2" hidden="1">'Budget vs Actual 03.31.23'!$H$17</definedName>
    <definedName name="QB_ROW_509270" localSheetId="2" hidden="1">'Budget vs Actual 03.31.23'!$H$29</definedName>
    <definedName name="QB_ROW_510250" localSheetId="0" hidden="1">'Balance Sheet Prev Yr 03.31.23'!$F$82</definedName>
    <definedName name="QB_ROW_511270" localSheetId="2" hidden="1">'Budget vs Actual 03.31.23'!$H$19</definedName>
    <definedName name="QB_ROW_512250" localSheetId="2" hidden="1">'Budget vs Actual 03.31.23'!$F$174</definedName>
    <definedName name="QB_ROW_513270" localSheetId="2" hidden="1">'Budget vs Actual 03.31.23'!$H$18</definedName>
    <definedName name="QB_ROW_514270" localSheetId="2" hidden="1">'Budget vs Actual 03.31.23'!$H$30</definedName>
    <definedName name="QB_ROW_515060" localSheetId="2" hidden="1">'Budget vs Actual 03.31.23'!$G$25</definedName>
    <definedName name="QB_ROW_515360" localSheetId="2" hidden="1">'Budget vs Actual 03.31.23'!$G$31</definedName>
    <definedName name="QB_ROW_516270" localSheetId="2" hidden="1">'Budget vs Actual 03.31.23'!$H$38</definedName>
    <definedName name="QB_ROW_517270" localSheetId="2" hidden="1">'Budget vs Actual 03.31.23'!$H$45</definedName>
    <definedName name="QB_ROW_521250" localSheetId="2" hidden="1">'Budget vs Actual 03.31.23'!$F$180</definedName>
    <definedName name="QB_ROW_522260" localSheetId="2" hidden="1">'Budget vs Actual 03.31.23'!$G$74</definedName>
    <definedName name="QB_ROW_523270" localSheetId="2" hidden="1">'Budget vs Actual 03.31.23'!$H$20</definedName>
    <definedName name="QB_ROW_524260" localSheetId="2" hidden="1">'Budget vs Actual 03.31.23'!$G$75</definedName>
    <definedName name="QB_ROW_525260" localSheetId="2" hidden="1">'Budget vs Actual 03.31.23'!$G$76</definedName>
    <definedName name="QB_ROW_526270" localSheetId="2" hidden="1">'Budget vs Actual 03.31.23'!$H$21</definedName>
    <definedName name="QB_ROW_527230" localSheetId="0" hidden="1">'Balance Sheet Prev Yr 03.31.23'!$D$11</definedName>
    <definedName name="QB_ROW_528260" localSheetId="2" hidden="1">'Budget vs Actual 03.31.23'!$G$32</definedName>
    <definedName name="QB_ROW_529230" localSheetId="0" hidden="1">'Balance Sheet Prev Yr 03.31.23'!$D$49</definedName>
    <definedName name="QB_ROW_530230" localSheetId="0" hidden="1">'Balance Sheet Prev Yr 03.31.23'!$D$50</definedName>
    <definedName name="QB_ROW_5311" localSheetId="0" hidden="1">'Balance Sheet Prev Yr 03.31.23'!$B$63</definedName>
    <definedName name="QB_ROW_531230" localSheetId="0" hidden="1">'Balance Sheet Prev Yr 03.31.23'!$D$51</definedName>
    <definedName name="QB_ROW_532250" localSheetId="2" hidden="1">'Budget vs Actual 03.31.23'!$F$168</definedName>
    <definedName name="QB_ROW_533260" localSheetId="2" hidden="1">'Budget vs Actual 03.31.23'!$G$62</definedName>
    <definedName name="QB_ROW_534260" localSheetId="2" hidden="1">'Budget vs Actual 03.31.23'!$G$24</definedName>
    <definedName name="QB_ROW_535230" localSheetId="0" hidden="1">'Balance Sheet Prev Yr 03.31.23'!$D$12</definedName>
    <definedName name="QB_ROW_6011" localSheetId="0" hidden="1">'Balance Sheet Prev Yr 03.31.23'!$B$64</definedName>
    <definedName name="QB_ROW_6311" localSheetId="0" hidden="1">'Balance Sheet Prev Yr 03.31.23'!$B$66</definedName>
    <definedName name="QB_ROW_69020" localSheetId="0" hidden="1">'Balance Sheet Prev Yr 03.31.23'!$C$96</definedName>
    <definedName name="QB_ROW_69320" localSheetId="0" hidden="1">'Balance Sheet Prev Yr 03.31.23'!$C$98</definedName>
    <definedName name="QB_ROW_7001" localSheetId="0" hidden="1">'Balance Sheet Prev Yr 03.31.23'!$A$68</definedName>
    <definedName name="QB_ROW_71230" localSheetId="0" hidden="1">'Balance Sheet Prev Yr 03.31.23'!$D$97</definedName>
    <definedName name="QB_ROW_7230" localSheetId="0" hidden="1">'Balance Sheet Prev Yr 03.31.23'!$D$13</definedName>
    <definedName name="QB_ROW_7301" localSheetId="0" hidden="1">'Balance Sheet Prev Yr 03.31.23'!$A$101</definedName>
    <definedName name="QB_ROW_74040" localSheetId="2" hidden="1">'Budget vs Actual 03.31.23'!$E$5</definedName>
    <definedName name="QB_ROW_74340" localSheetId="2" hidden="1">'Budget vs Actual 03.31.23'!$E$85</definedName>
    <definedName name="QB_ROW_75250" localSheetId="2" hidden="1">'Budget vs Actual 03.31.23'!$F$83</definedName>
    <definedName name="QB_ROW_76250" localSheetId="2" hidden="1">'Budget vs Actual 03.31.23'!$F$84</definedName>
    <definedName name="QB_ROW_8010" localSheetId="1" hidden="1">'AR Aging 03.31.23'!$B$13</definedName>
    <definedName name="QB_ROW_8011" localSheetId="0" hidden="1">'Balance Sheet Prev Yr 03.31.23'!$B$69</definedName>
    <definedName name="QB_ROW_8230" localSheetId="0" hidden="1">'Balance Sheet Prev Yr 03.31.23'!$D$8</definedName>
    <definedName name="QB_ROW_8310" localSheetId="1" hidden="1">'AR Aging 03.31.23'!$B$16</definedName>
    <definedName name="QB_ROW_8311" localSheetId="0" hidden="1">'Balance Sheet Prev Yr 03.31.23'!$B$93</definedName>
    <definedName name="QB_ROW_85050" localSheetId="2" hidden="1">'Budget vs Actual 03.31.23'!$F$71</definedName>
    <definedName name="QB_ROW_85260" localSheetId="2" hidden="1">'Budget vs Actual 03.31.23'!$G$77</definedName>
    <definedName name="QB_ROW_85350" localSheetId="2" hidden="1">'Budget vs Actual 03.31.23'!$F$78</definedName>
    <definedName name="QB_ROW_86250" localSheetId="2" hidden="1">'Budget vs Actual 03.31.23'!$F$79</definedName>
    <definedName name="QB_ROW_86321" localSheetId="2" hidden="1">'Budget vs Actual 03.31.23'!$C$94</definedName>
    <definedName name="QB_ROW_9021" localSheetId="0" hidden="1">'Balance Sheet Prev Yr 03.31.23'!$C$70</definedName>
    <definedName name="QB_ROW_90250" localSheetId="2" hidden="1">'Budget vs Actual 03.31.23'!$F$80</definedName>
    <definedName name="QB_ROW_91250" localSheetId="2" hidden="1">'Budget vs Actual 03.31.23'!$F$81</definedName>
    <definedName name="QB_ROW_9220" localSheetId="1" hidden="1">'AR Aging 03.31.23'!$C$14</definedName>
    <definedName name="QB_ROW_92250" localSheetId="2" hidden="1">'Budget vs Actual 03.31.23'!$F$82</definedName>
    <definedName name="QB_ROW_9230" localSheetId="0" hidden="1">'Balance Sheet Prev Yr 03.31.23'!$D$16</definedName>
    <definedName name="QB_ROW_93050" localSheetId="2" hidden="1">'Budget vs Actual 03.31.23'!$F$6</definedName>
    <definedName name="QB_ROW_9321" localSheetId="0" hidden="1">'Balance Sheet Prev Yr 03.31.23'!$C$92</definedName>
    <definedName name="QB_ROW_93350" localSheetId="2" hidden="1">'Budget vs Actual 03.31.23'!$F$70</definedName>
    <definedName name="QB_ROW_97040" localSheetId="2" hidden="1">'Budget vs Actual 03.31.23'!$E$88</definedName>
    <definedName name="QB_ROW_97340" localSheetId="2" hidden="1">'Budget vs Actual 03.31.23'!$E$92</definedName>
    <definedName name="QBCANSUPPORTUPDATE" localSheetId="1">TRUE</definedName>
    <definedName name="QBCANSUPPORTUPDATE" localSheetId="0">TRUE</definedName>
    <definedName name="QBCANSUPPORTUPDATE" localSheetId="2">TRUE</definedName>
    <definedName name="QBCOMPANYFILENAME" localSheetId="1">"Q:\Transitions of PA.QBW"</definedName>
    <definedName name="QBCOMPANYFILENAME" localSheetId="0">"Q:\Transitions of PA.QBW"</definedName>
    <definedName name="QBCOMPANYFILENAME" localSheetId="2">"Q:\Transitions of PA.QBW"</definedName>
    <definedName name="QBENDDATE" localSheetId="1">20230331</definedName>
    <definedName name="QBENDDATE" localSheetId="0">20230331</definedName>
    <definedName name="QBENDDATE" localSheetId="2">20230331</definedName>
    <definedName name="QBHEADERSONSCREEN" localSheetId="1">FALSE</definedName>
    <definedName name="QBHEADERSONSCREEN" localSheetId="0">FALSE</definedName>
    <definedName name="QBHEADERSONSCREEN" localSheetId="2">FALSE</definedName>
    <definedName name="QBMETADATASIZE" localSheetId="1">5934</definedName>
    <definedName name="QBMETADATASIZE" localSheetId="0">5924</definedName>
    <definedName name="QBMETADATASIZE" localSheetId="2">5924</definedName>
    <definedName name="QBPRESERVECOLOR" localSheetId="1">TRUE</definedName>
    <definedName name="QBPRESERVECOLOR" localSheetId="0">TRUE</definedName>
    <definedName name="QBPRESERVECOLOR" localSheetId="2">TRUE</definedName>
    <definedName name="QBPRESERVEFONT" localSheetId="1">TRUE</definedName>
    <definedName name="QBPRESERVEFONT" localSheetId="0">TRUE</definedName>
    <definedName name="QBPRESERVEFONT" localSheetId="2">TRUE</definedName>
    <definedName name="QBPRESERVEROWHEIGHT" localSheetId="1">TRUE</definedName>
    <definedName name="QBPRESERVEROWHEIGHT" localSheetId="0">TRUE</definedName>
    <definedName name="QBPRESERVEROWHEIGHT" localSheetId="2">TRUE</definedName>
    <definedName name="QBPRESERVESPACE" localSheetId="1">TRUE</definedName>
    <definedName name="QBPRESERVESPACE" localSheetId="0">TRUE</definedName>
    <definedName name="QBPRESERVESPACE" localSheetId="2">TRUE</definedName>
    <definedName name="QBREPORTCOLAXIS" localSheetId="1">35</definedName>
    <definedName name="QBREPORTCOLAXIS" localSheetId="0">0</definedName>
    <definedName name="QBREPORTCOLAXIS" localSheetId="2">6</definedName>
    <definedName name="QBREPORTCOMPANYID" localSheetId="1">"2044c1b2aeed4ac5baba3fefc0e9d23c"</definedName>
    <definedName name="QBREPORTCOMPANYID" localSheetId="0">"2044c1b2aeed4ac5baba3fefc0e9d23c"</definedName>
    <definedName name="QBREPORTCOMPANYID" localSheetId="2">"2044c1b2aeed4ac5baba3fefc0e9d23c"</definedName>
    <definedName name="QBREPORTCOMPARECOL_ANNUALBUDGET" localSheetId="1">FALSE</definedName>
    <definedName name="QBREPORTCOMPARECOL_ANNUALBUDGET" localSheetId="0">FALSE</definedName>
    <definedName name="QBREPORTCOMPARECOL_ANNUALBUDGET" localSheetId="2">FALSE</definedName>
    <definedName name="QBREPORTCOMPARECOL_AVGCOGS" localSheetId="1">FALSE</definedName>
    <definedName name="QBREPORTCOMPARECOL_AVGCOGS" localSheetId="0">FALSE</definedName>
    <definedName name="QBREPORTCOMPARECOL_AVGCOGS" localSheetId="2">FALSE</definedName>
    <definedName name="QBREPORTCOMPARECOL_AVGPRICE" localSheetId="1">FALSE</definedName>
    <definedName name="QBREPORTCOMPARECOL_AVGPRICE" localSheetId="0">FALSE</definedName>
    <definedName name="QBREPORTCOMPARECOL_AVGPRICE" localSheetId="2">FALSE</definedName>
    <definedName name="QBREPORTCOMPARECOL_BUDDIFF" localSheetId="1">FALSE</definedName>
    <definedName name="QBREPORTCOMPARECOL_BUDDIFF" localSheetId="0">FALSE</definedName>
    <definedName name="QBREPORTCOMPARECOL_BUDDIFF" localSheetId="2">TRUE</definedName>
    <definedName name="QBREPORTCOMPARECOL_BUDGET" localSheetId="1">FALSE</definedName>
    <definedName name="QBREPORTCOMPARECOL_BUDGET" localSheetId="0">FALSE</definedName>
    <definedName name="QBREPORTCOMPARECOL_BUDGET" localSheetId="2">TRUE</definedName>
    <definedName name="QBREPORTCOMPARECOL_BUDPCT" localSheetId="1">FALSE</definedName>
    <definedName name="QBREPORTCOMPARECOL_BUDPCT" localSheetId="0">FALSE</definedName>
    <definedName name="QBREPORTCOMPARECOL_BUDPCT" localSheetId="2">TRUE</definedName>
    <definedName name="QBREPORTCOMPARECOL_COGS" localSheetId="1">FALSE</definedName>
    <definedName name="QBREPORTCOMPARECOL_COGS" localSheetId="0">FALSE</definedName>
    <definedName name="QBREPORTCOMPARECOL_COGS" localSheetId="2">FALSE</definedName>
    <definedName name="QBREPORTCOMPARECOL_EXCLUDEAMOUNT" localSheetId="1">FALSE</definedName>
    <definedName name="QBREPORTCOMPARECOL_EXCLUDEAMOUNT" localSheetId="0">FALSE</definedName>
    <definedName name="QBREPORTCOMPARECOL_EXCLUDEAMOUNT" localSheetId="2">FALSE</definedName>
    <definedName name="QBREPORTCOMPARECOL_EXCLUDECURPERIOD" localSheetId="1">FALSE</definedName>
    <definedName name="QBREPORTCOMPARECOL_EXCLUDECURPERIOD" localSheetId="0">FALSE</definedName>
    <definedName name="QBREPORTCOMPARECOL_EXCLUDECURPERIOD" localSheetId="2">FALSE</definedName>
    <definedName name="QBREPORTCOMPARECOL_FORECAST" localSheetId="1">FALSE</definedName>
    <definedName name="QBREPORTCOMPARECOL_FORECAST" localSheetId="0">FALSE</definedName>
    <definedName name="QBREPORTCOMPARECOL_FORECAST" localSheetId="2">FALSE</definedName>
    <definedName name="QBREPORTCOMPARECOL_GROSSMARGIN" localSheetId="1">FALSE</definedName>
    <definedName name="QBREPORTCOMPARECOL_GROSSMARGIN" localSheetId="0">FALSE</definedName>
    <definedName name="QBREPORTCOMPARECOL_GROSSMARGIN" localSheetId="2">FALSE</definedName>
    <definedName name="QBREPORTCOMPARECOL_GROSSMARGINPCT" localSheetId="1">FALSE</definedName>
    <definedName name="QBREPORTCOMPARECOL_GROSSMARGINPCT" localSheetId="0">FALSE</definedName>
    <definedName name="QBREPORTCOMPARECOL_GROSSMARGINPCT" localSheetId="2">FALSE</definedName>
    <definedName name="QBREPORTCOMPARECOL_HOURS" localSheetId="1">FALSE</definedName>
    <definedName name="QBREPORTCOMPARECOL_HOURS" localSheetId="0">FALSE</definedName>
    <definedName name="QBREPORTCOMPARECOL_HOURS" localSheetId="2">FALSE</definedName>
    <definedName name="QBREPORTCOMPARECOL_PCTCOL" localSheetId="1">FALSE</definedName>
    <definedName name="QBREPORTCOMPARECOL_PCTCOL" localSheetId="0">FALSE</definedName>
    <definedName name="QBREPORTCOMPARECOL_PCTCOL" localSheetId="2">FALSE</definedName>
    <definedName name="QBREPORTCOMPARECOL_PCTEXPENSE" localSheetId="1">FALSE</definedName>
    <definedName name="QBREPORTCOMPARECOL_PCTEXPENSE" localSheetId="0">FALSE</definedName>
    <definedName name="QBREPORTCOMPARECOL_PCTEXPENSE" localSheetId="2">FALSE</definedName>
    <definedName name="QBREPORTCOMPARECOL_PCTINCOME" localSheetId="1">FALSE</definedName>
    <definedName name="QBREPORTCOMPARECOL_PCTINCOME" localSheetId="0">FALSE</definedName>
    <definedName name="QBREPORTCOMPARECOL_PCTINCOME" localSheetId="2">FALSE</definedName>
    <definedName name="QBREPORTCOMPARECOL_PCTOFSALES" localSheetId="1">FALSE</definedName>
    <definedName name="QBREPORTCOMPARECOL_PCTOFSALES" localSheetId="0">FALSE</definedName>
    <definedName name="QBREPORTCOMPARECOL_PCTOFSALES" localSheetId="2">FALSE</definedName>
    <definedName name="QBREPORTCOMPARECOL_PCTROW" localSheetId="1">FALSE</definedName>
    <definedName name="QBREPORTCOMPARECOL_PCTROW" localSheetId="0">FALSE</definedName>
    <definedName name="QBREPORTCOMPARECOL_PCTROW" localSheetId="2">FALSE</definedName>
    <definedName name="QBREPORTCOMPARECOL_PPDIFF" localSheetId="1">FALSE</definedName>
    <definedName name="QBREPORTCOMPARECOL_PPDIFF" localSheetId="0">FALSE</definedName>
    <definedName name="QBREPORTCOMPARECOL_PPDIFF" localSheetId="2">FALSE</definedName>
    <definedName name="QBREPORTCOMPARECOL_PPPCT" localSheetId="1">FALSE</definedName>
    <definedName name="QBREPORTCOMPARECOL_PPPCT" localSheetId="0">FALSE</definedName>
    <definedName name="QBREPORTCOMPARECOL_PPPCT" localSheetId="2">FALSE</definedName>
    <definedName name="QBREPORTCOMPARECOL_PREVPERIOD" localSheetId="1">FALSE</definedName>
    <definedName name="QBREPORTCOMPARECOL_PREVPERIOD" localSheetId="0">FALSE</definedName>
    <definedName name="QBREPORTCOMPARECOL_PREVPERIOD" localSheetId="2">FALSE</definedName>
    <definedName name="QBREPORTCOMPARECOL_PREVYEAR" localSheetId="1">FALSE</definedName>
    <definedName name="QBREPORTCOMPARECOL_PREVYEAR" localSheetId="0">TRUE</definedName>
    <definedName name="QBREPORTCOMPARECOL_PREVYEAR" localSheetId="2">FALSE</definedName>
    <definedName name="QBREPORTCOMPARECOL_PYDIFF" localSheetId="1">FALSE</definedName>
    <definedName name="QBREPORTCOMPARECOL_PYDIFF" localSheetId="0">TRUE</definedName>
    <definedName name="QBREPORTCOMPARECOL_PYDIFF" localSheetId="2">FALSE</definedName>
    <definedName name="QBREPORTCOMPARECOL_PYPCT" localSheetId="1">FALSE</definedName>
    <definedName name="QBREPORTCOMPARECOL_PYPCT" localSheetId="0">TRUE</definedName>
    <definedName name="QBREPORTCOMPARECOL_PYPCT" localSheetId="2">FALSE</definedName>
    <definedName name="QBREPORTCOMPARECOL_QTY" localSheetId="1">FALSE</definedName>
    <definedName name="QBREPORTCOMPARECOL_QTY" localSheetId="0">FALSE</definedName>
    <definedName name="QBREPORTCOMPARECOL_QTY" localSheetId="2">FALSE</definedName>
    <definedName name="QBREPORTCOMPARECOL_RATE" localSheetId="1">FALSE</definedName>
    <definedName name="QBREPORTCOMPARECOL_RATE" localSheetId="0">FALSE</definedName>
    <definedName name="QBREPORTCOMPARECOL_RATE" localSheetId="2">FALSE</definedName>
    <definedName name="QBREPORTCOMPARECOL_TRIPBILLEDMILES" localSheetId="1">FALSE</definedName>
    <definedName name="QBREPORTCOMPARECOL_TRIPBILLEDMILES" localSheetId="0">FALSE</definedName>
    <definedName name="QBREPORTCOMPARECOL_TRIPBILLEDMILES" localSheetId="2">FALSE</definedName>
    <definedName name="QBREPORTCOMPARECOL_TRIPBILLINGAMOUNT" localSheetId="1">FALSE</definedName>
    <definedName name="QBREPORTCOMPARECOL_TRIPBILLINGAMOUNT" localSheetId="0">FALSE</definedName>
    <definedName name="QBREPORTCOMPARECOL_TRIPBILLINGAMOUNT" localSheetId="2">FALSE</definedName>
    <definedName name="QBREPORTCOMPARECOL_TRIPMILES" localSheetId="1">FALSE</definedName>
    <definedName name="QBREPORTCOMPARECOL_TRIPMILES" localSheetId="0">FALSE</definedName>
    <definedName name="QBREPORTCOMPARECOL_TRIPMILES" localSheetId="2">FALSE</definedName>
    <definedName name="QBREPORTCOMPARECOL_TRIPNOTBILLABLEMILES" localSheetId="1">FALSE</definedName>
    <definedName name="QBREPORTCOMPARECOL_TRIPNOTBILLABLEMILES" localSheetId="0">FALSE</definedName>
    <definedName name="QBREPORTCOMPARECOL_TRIPNOTBILLABLEMILES" localSheetId="2">FALSE</definedName>
    <definedName name="QBREPORTCOMPARECOL_TRIPTAXDEDUCTIBLEAMOUNT" localSheetId="1">FALSE</definedName>
    <definedName name="QBREPORTCOMPARECOL_TRIPTAXDEDUCTIBLEAMOUNT" localSheetId="0">FALSE</definedName>
    <definedName name="QBREPORTCOMPARECOL_TRIPTAXDEDUCTIBLEAMOUNT" localSheetId="2">FALSE</definedName>
    <definedName name="QBREPORTCOMPARECOL_TRIPUNBILLEDMILES" localSheetId="1">FALSE</definedName>
    <definedName name="QBREPORTCOMPARECOL_TRIPUNBILLEDMILES" localSheetId="0">FALSE</definedName>
    <definedName name="QBREPORTCOMPARECOL_TRIPUNBILLEDMILES" localSheetId="2">FALSE</definedName>
    <definedName name="QBREPORTCOMPARECOL_YTD" localSheetId="1">FALSE</definedName>
    <definedName name="QBREPORTCOMPARECOL_YTD" localSheetId="0">FALSE</definedName>
    <definedName name="QBREPORTCOMPARECOL_YTD" localSheetId="2">FALSE</definedName>
    <definedName name="QBREPORTCOMPARECOL_YTDBUDGET" localSheetId="1">FALSE</definedName>
    <definedName name="QBREPORTCOMPARECOL_YTDBUDGET" localSheetId="0">FALSE</definedName>
    <definedName name="QBREPORTCOMPARECOL_YTDBUDGET" localSheetId="2">FALSE</definedName>
    <definedName name="QBREPORTCOMPARECOL_YTDPCT" localSheetId="1">FALSE</definedName>
    <definedName name="QBREPORTCOMPARECOL_YTDPCT" localSheetId="0">FALSE</definedName>
    <definedName name="QBREPORTCOMPARECOL_YTDPCT" localSheetId="2">FALSE</definedName>
    <definedName name="QBREPORTROWAXIS" localSheetId="1">13</definedName>
    <definedName name="QBREPORTROWAXIS" localSheetId="0">9</definedName>
    <definedName name="QBREPORTROWAXIS" localSheetId="2">11</definedName>
    <definedName name="QBREPORTSUBCOLAXIS" localSheetId="1">0</definedName>
    <definedName name="QBREPORTSUBCOLAXIS" localSheetId="0">24</definedName>
    <definedName name="QBREPORTSUBCOLAXIS" localSheetId="2">24</definedName>
    <definedName name="QBREPORTTYPE" localSheetId="1">12</definedName>
    <definedName name="QBREPORTTYPE" localSheetId="0">6</definedName>
    <definedName name="QBREPORTTYPE" localSheetId="2">288</definedName>
    <definedName name="QBROWHEADERS" localSheetId="1">3</definedName>
    <definedName name="QBROWHEADERS" localSheetId="0">6</definedName>
    <definedName name="QBROWHEADERS" localSheetId="2">8</definedName>
    <definedName name="QBSTARTDATE" localSheetId="1">20230331</definedName>
    <definedName name="QBSTARTDATE" localSheetId="0">20230331</definedName>
    <definedName name="QBSTARTDATE" localSheetId="2">20220701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3" l="1"/>
  <c r="N3" i="3"/>
  <c r="N4" i="3"/>
  <c r="N5" i="3"/>
  <c r="N7" i="3"/>
  <c r="N8" i="3"/>
  <c r="D9" i="3"/>
  <c r="F9" i="3"/>
  <c r="H9" i="3"/>
  <c r="J9" i="3"/>
  <c r="L9" i="3"/>
  <c r="N9" i="3"/>
  <c r="N10" i="3"/>
  <c r="N11" i="3"/>
  <c r="N12" i="3"/>
  <c r="N14" i="3"/>
  <c r="N15" i="3"/>
  <c r="D16" i="3"/>
  <c r="F16" i="3"/>
  <c r="H16" i="3"/>
  <c r="J16" i="3"/>
  <c r="L16" i="3"/>
  <c r="N16" i="3"/>
  <c r="N17" i="3"/>
  <c r="N18" i="3"/>
  <c r="N19" i="3"/>
  <c r="N21" i="3"/>
  <c r="D22" i="3"/>
  <c r="F22" i="3"/>
  <c r="H22" i="3"/>
  <c r="J22" i="3"/>
  <c r="L22" i="3"/>
  <c r="N22" i="3"/>
  <c r="N24" i="3"/>
  <c r="D25" i="3"/>
  <c r="F25" i="3"/>
  <c r="F31" i="3" s="1"/>
  <c r="H25" i="3"/>
  <c r="J25" i="3"/>
  <c r="L25" i="3"/>
  <c r="N26" i="3"/>
  <c r="N27" i="3"/>
  <c r="N28" i="3"/>
  <c r="N29" i="3"/>
  <c r="N30" i="3"/>
  <c r="H31" i="3"/>
  <c r="L31" i="3" l="1"/>
  <c r="N25" i="3"/>
  <c r="J31" i="3"/>
  <c r="D31" i="3"/>
  <c r="N31" i="3"/>
  <c r="M7" i="2"/>
  <c r="O7" i="2"/>
  <c r="U7" i="2"/>
  <c r="W7" i="2"/>
  <c r="AC7" i="2"/>
  <c r="AE7" i="2"/>
  <c r="AK7" i="2"/>
  <c r="AM7" i="2"/>
  <c r="AS7" i="2"/>
  <c r="AU7" i="2"/>
  <c r="BA7" i="2"/>
  <c r="BC7" i="2"/>
  <c r="BI7" i="2"/>
  <c r="BK7" i="2"/>
  <c r="BQ7" i="2"/>
  <c r="BS7" i="2"/>
  <c r="BY7" i="2"/>
  <c r="CA7" i="2"/>
  <c r="CC7" i="2"/>
  <c r="CE7" i="2"/>
  <c r="CG7" i="2" s="1"/>
  <c r="M8" i="2"/>
  <c r="O8" i="2"/>
  <c r="U8" i="2"/>
  <c r="W8" i="2"/>
  <c r="AC8" i="2"/>
  <c r="AE8" i="2"/>
  <c r="AK8" i="2"/>
  <c r="AM8" i="2"/>
  <c r="AS8" i="2"/>
  <c r="AU8" i="2"/>
  <c r="BA8" i="2"/>
  <c r="BC8" i="2"/>
  <c r="BI8" i="2"/>
  <c r="BK8" i="2"/>
  <c r="BQ8" i="2"/>
  <c r="BS8" i="2"/>
  <c r="BY8" i="2"/>
  <c r="CA8" i="2"/>
  <c r="CC8" i="2"/>
  <c r="CG8" i="2" s="1"/>
  <c r="CE8" i="2"/>
  <c r="CI8" i="2"/>
  <c r="M10" i="2"/>
  <c r="O10" i="2"/>
  <c r="U10" i="2"/>
  <c r="W10" i="2"/>
  <c r="AC10" i="2"/>
  <c r="AE10" i="2"/>
  <c r="AK10" i="2"/>
  <c r="AM10" i="2"/>
  <c r="AS10" i="2"/>
  <c r="AU10" i="2"/>
  <c r="BA10" i="2"/>
  <c r="BC10" i="2"/>
  <c r="BI10" i="2"/>
  <c r="BK10" i="2"/>
  <c r="BQ10" i="2"/>
  <c r="BS10" i="2"/>
  <c r="BY10" i="2"/>
  <c r="CA10" i="2"/>
  <c r="CC10" i="2"/>
  <c r="CE10" i="2"/>
  <c r="CG10" i="2"/>
  <c r="CI10" i="2"/>
  <c r="M11" i="2"/>
  <c r="O11" i="2"/>
  <c r="U11" i="2"/>
  <c r="W11" i="2"/>
  <c r="AC11" i="2"/>
  <c r="AE11" i="2"/>
  <c r="AK11" i="2"/>
  <c r="AM11" i="2"/>
  <c r="AS11" i="2"/>
  <c r="AU11" i="2"/>
  <c r="BA11" i="2"/>
  <c r="BC11" i="2"/>
  <c r="BI11" i="2"/>
  <c r="BK11" i="2"/>
  <c r="BQ11" i="2"/>
  <c r="BS11" i="2"/>
  <c r="BY11" i="2"/>
  <c r="CA11" i="2"/>
  <c r="CC11" i="2"/>
  <c r="CG11" i="2" s="1"/>
  <c r="CE11" i="2"/>
  <c r="I12" i="2"/>
  <c r="K12" i="2"/>
  <c r="O12" i="2" s="1"/>
  <c r="Q12" i="2"/>
  <c r="S12" i="2"/>
  <c r="U12" i="2"/>
  <c r="W12" i="2"/>
  <c r="Y12" i="2"/>
  <c r="AA12" i="2"/>
  <c r="AE12" i="2" s="1"/>
  <c r="AC12" i="2"/>
  <c r="AG12" i="2"/>
  <c r="AI12" i="2"/>
  <c r="AK12" i="2" s="1"/>
  <c r="AO12" i="2"/>
  <c r="AQ12" i="2"/>
  <c r="AU12" i="2" s="1"/>
  <c r="AS12" i="2"/>
  <c r="AW12" i="2"/>
  <c r="BA12" i="2" s="1"/>
  <c r="AY12" i="2"/>
  <c r="BE12" i="2"/>
  <c r="BG12" i="2"/>
  <c r="BM12" i="2"/>
  <c r="BO12" i="2"/>
  <c r="BQ12" i="2"/>
  <c r="BS12" i="2"/>
  <c r="BU12" i="2"/>
  <c r="BW12" i="2"/>
  <c r="BY12" i="2"/>
  <c r="CA12" i="2"/>
  <c r="CE12" i="2"/>
  <c r="M14" i="2"/>
  <c r="O14" i="2"/>
  <c r="U14" i="2"/>
  <c r="W14" i="2"/>
  <c r="AC14" i="2"/>
  <c r="AE14" i="2"/>
  <c r="AK14" i="2"/>
  <c r="AM14" i="2"/>
  <c r="AS14" i="2"/>
  <c r="AU14" i="2"/>
  <c r="BA14" i="2"/>
  <c r="BC14" i="2"/>
  <c r="BI14" i="2"/>
  <c r="BK14" i="2"/>
  <c r="BQ14" i="2"/>
  <c r="BS14" i="2"/>
  <c r="BY14" i="2"/>
  <c r="CA14" i="2"/>
  <c r="CC14" i="2"/>
  <c r="CE14" i="2"/>
  <c r="CI14" i="2"/>
  <c r="M15" i="2"/>
  <c r="O15" i="2"/>
  <c r="U15" i="2"/>
  <c r="W15" i="2"/>
  <c r="AC15" i="2"/>
  <c r="AE15" i="2"/>
  <c r="AK15" i="2"/>
  <c r="AM15" i="2"/>
  <c r="AS15" i="2"/>
  <c r="AU15" i="2"/>
  <c r="BA15" i="2"/>
  <c r="BC15" i="2"/>
  <c r="CC15" i="2"/>
  <c r="CE15" i="2"/>
  <c r="CG15" i="2"/>
  <c r="CI15" i="2"/>
  <c r="M16" i="2"/>
  <c r="O16" i="2"/>
  <c r="U16" i="2"/>
  <c r="W16" i="2"/>
  <c r="AC16" i="2"/>
  <c r="AE16" i="2"/>
  <c r="AK16" i="2"/>
  <c r="AM16" i="2"/>
  <c r="AS16" i="2"/>
  <c r="AU16" i="2"/>
  <c r="BA16" i="2"/>
  <c r="BC16" i="2"/>
  <c r="BI16" i="2"/>
  <c r="BK16" i="2"/>
  <c r="BQ16" i="2"/>
  <c r="BS16" i="2"/>
  <c r="BY16" i="2"/>
  <c r="CA16" i="2"/>
  <c r="CC16" i="2"/>
  <c r="CE16" i="2"/>
  <c r="CG16" i="2" s="1"/>
  <c r="M17" i="2"/>
  <c r="O17" i="2"/>
  <c r="U17" i="2"/>
  <c r="W17" i="2"/>
  <c r="AC17" i="2"/>
  <c r="AE17" i="2"/>
  <c r="AK17" i="2"/>
  <c r="AM17" i="2"/>
  <c r="AS17" i="2"/>
  <c r="AU17" i="2"/>
  <c r="BA17" i="2"/>
  <c r="BC17" i="2"/>
  <c r="BI17" i="2"/>
  <c r="BK17" i="2"/>
  <c r="BQ17" i="2"/>
  <c r="BS17" i="2"/>
  <c r="BY17" i="2"/>
  <c r="CA17" i="2"/>
  <c r="CC17" i="2"/>
  <c r="CE17" i="2"/>
  <c r="CG17" i="2" s="1"/>
  <c r="M18" i="2"/>
  <c r="O18" i="2"/>
  <c r="U18" i="2"/>
  <c r="W18" i="2"/>
  <c r="AC18" i="2"/>
  <c r="AE18" i="2"/>
  <c r="AK18" i="2"/>
  <c r="AM18" i="2"/>
  <c r="AS18" i="2"/>
  <c r="AU18" i="2"/>
  <c r="BA18" i="2"/>
  <c r="BC18" i="2"/>
  <c r="BI18" i="2"/>
  <c r="BK18" i="2"/>
  <c r="BQ18" i="2"/>
  <c r="BS18" i="2"/>
  <c r="BY18" i="2"/>
  <c r="CA18" i="2"/>
  <c r="CC18" i="2"/>
  <c r="CG18" i="2" s="1"/>
  <c r="CE18" i="2"/>
  <c r="CI18" i="2" s="1"/>
  <c r="M19" i="2"/>
  <c r="O19" i="2"/>
  <c r="U19" i="2"/>
  <c r="W19" i="2"/>
  <c r="AC19" i="2"/>
  <c r="AE19" i="2"/>
  <c r="AK19" i="2"/>
  <c r="AM19" i="2"/>
  <c r="AS19" i="2"/>
  <c r="AU19" i="2"/>
  <c r="BA19" i="2"/>
  <c r="BC19" i="2"/>
  <c r="BI19" i="2"/>
  <c r="BK19" i="2"/>
  <c r="BQ19" i="2"/>
  <c r="BS19" i="2"/>
  <c r="BY19" i="2"/>
  <c r="CA19" i="2"/>
  <c r="CC19" i="2"/>
  <c r="CE19" i="2"/>
  <c r="CC20" i="2"/>
  <c r="CC21" i="2"/>
  <c r="M22" i="2"/>
  <c r="O22" i="2"/>
  <c r="U22" i="2"/>
  <c r="W22" i="2"/>
  <c r="AC22" i="2"/>
  <c r="AE22" i="2"/>
  <c r="AK22" i="2"/>
  <c r="AM22" i="2"/>
  <c r="AS22" i="2"/>
  <c r="AU22" i="2"/>
  <c r="BA22" i="2"/>
  <c r="BC22" i="2"/>
  <c r="BI22" i="2"/>
  <c r="BK22" i="2"/>
  <c r="BQ22" i="2"/>
  <c r="BS22" i="2"/>
  <c r="BY22" i="2"/>
  <c r="CA22" i="2"/>
  <c r="CC22" i="2"/>
  <c r="CE22" i="2"/>
  <c r="I23" i="2"/>
  <c r="K23" i="2"/>
  <c r="M23" i="2" s="1"/>
  <c r="O23" i="2"/>
  <c r="Q23" i="2"/>
  <c r="U23" i="2" s="1"/>
  <c r="S23" i="2"/>
  <c r="W23" i="2" s="1"/>
  <c r="Y23" i="2"/>
  <c r="AA23" i="2"/>
  <c r="AG23" i="2"/>
  <c r="AI23" i="2"/>
  <c r="AK23" i="2" s="1"/>
  <c r="AO23" i="2"/>
  <c r="AQ23" i="2"/>
  <c r="AU23" i="2" s="1"/>
  <c r="AS23" i="2"/>
  <c r="AW23" i="2"/>
  <c r="AY23" i="2"/>
  <c r="BE23" i="2"/>
  <c r="BG23" i="2"/>
  <c r="BI23" i="2" s="1"/>
  <c r="BM23" i="2"/>
  <c r="BO23" i="2"/>
  <c r="BQ23" i="2" s="1"/>
  <c r="BU23" i="2"/>
  <c r="BW23" i="2"/>
  <c r="CC24" i="2"/>
  <c r="M26" i="2"/>
  <c r="O26" i="2"/>
  <c r="U26" i="2"/>
  <c r="W26" i="2"/>
  <c r="AC26" i="2"/>
  <c r="AE26" i="2"/>
  <c r="AK26" i="2"/>
  <c r="AM26" i="2"/>
  <c r="AS26" i="2"/>
  <c r="AU26" i="2"/>
  <c r="BA26" i="2"/>
  <c r="BC26" i="2"/>
  <c r="BI26" i="2"/>
  <c r="BK26" i="2"/>
  <c r="BQ26" i="2"/>
  <c r="BS26" i="2"/>
  <c r="BY26" i="2"/>
  <c r="CA26" i="2"/>
  <c r="CC26" i="2"/>
  <c r="CE26" i="2"/>
  <c r="CI26" i="2" s="1"/>
  <c r="CG26" i="2"/>
  <c r="M27" i="2"/>
  <c r="O27" i="2"/>
  <c r="U27" i="2"/>
  <c r="W27" i="2"/>
  <c r="AC27" i="2"/>
  <c r="AE27" i="2"/>
  <c r="AK27" i="2"/>
  <c r="AM27" i="2"/>
  <c r="AS27" i="2"/>
  <c r="AU27" i="2"/>
  <c r="BA27" i="2"/>
  <c r="BC27" i="2"/>
  <c r="BI27" i="2"/>
  <c r="BK27" i="2"/>
  <c r="BQ27" i="2"/>
  <c r="BS27" i="2"/>
  <c r="BY27" i="2"/>
  <c r="CA27" i="2"/>
  <c r="CC27" i="2"/>
  <c r="CE27" i="2"/>
  <c r="CI27" i="2" s="1"/>
  <c r="CG27" i="2"/>
  <c r="M28" i="2"/>
  <c r="O28" i="2"/>
  <c r="U28" i="2"/>
  <c r="W28" i="2"/>
  <c r="AC28" i="2"/>
  <c r="AE28" i="2"/>
  <c r="AK28" i="2"/>
  <c r="AM28" i="2"/>
  <c r="AS28" i="2"/>
  <c r="AU28" i="2"/>
  <c r="BA28" i="2"/>
  <c r="BC28" i="2"/>
  <c r="BI28" i="2"/>
  <c r="BK28" i="2"/>
  <c r="BQ28" i="2"/>
  <c r="BS28" i="2"/>
  <c r="BY28" i="2"/>
  <c r="CA28" i="2"/>
  <c r="CC28" i="2"/>
  <c r="CE28" i="2"/>
  <c r="CI28" i="2" s="1"/>
  <c r="M29" i="2"/>
  <c r="O29" i="2"/>
  <c r="U29" i="2"/>
  <c r="W29" i="2"/>
  <c r="AC29" i="2"/>
  <c r="AE29" i="2"/>
  <c r="AK29" i="2"/>
  <c r="AM29" i="2"/>
  <c r="AS29" i="2"/>
  <c r="AU29" i="2"/>
  <c r="BA29" i="2"/>
  <c r="BC29" i="2"/>
  <c r="BI29" i="2"/>
  <c r="BK29" i="2"/>
  <c r="BQ29" i="2"/>
  <c r="BS29" i="2"/>
  <c r="BY29" i="2"/>
  <c r="CA29" i="2"/>
  <c r="CC29" i="2"/>
  <c r="CG29" i="2" s="1"/>
  <c r="CE29" i="2"/>
  <c r="CI29" i="2" s="1"/>
  <c r="M30" i="2"/>
  <c r="O30" i="2"/>
  <c r="U30" i="2"/>
  <c r="W30" i="2"/>
  <c r="AC30" i="2"/>
  <c r="AE30" i="2"/>
  <c r="AK30" i="2"/>
  <c r="AM30" i="2"/>
  <c r="AS30" i="2"/>
  <c r="AU30" i="2"/>
  <c r="BA30" i="2"/>
  <c r="BC30" i="2"/>
  <c r="BI30" i="2"/>
  <c r="BK30" i="2"/>
  <c r="BQ30" i="2"/>
  <c r="BS30" i="2"/>
  <c r="BY30" i="2"/>
  <c r="CA30" i="2"/>
  <c r="CC30" i="2"/>
  <c r="CE30" i="2"/>
  <c r="I31" i="2"/>
  <c r="M31" i="2" s="1"/>
  <c r="K31" i="2"/>
  <c r="Q31" i="2"/>
  <c r="U31" i="2" s="1"/>
  <c r="S31" i="2"/>
  <c r="W31" i="2" s="1"/>
  <c r="Y31" i="2"/>
  <c r="AC31" i="2" s="1"/>
  <c r="AA31" i="2"/>
  <c r="AG31" i="2"/>
  <c r="AI31" i="2"/>
  <c r="AM31" i="2" s="1"/>
  <c r="AO31" i="2"/>
  <c r="AQ31" i="2"/>
  <c r="AU31" i="2" s="1"/>
  <c r="AS31" i="2"/>
  <c r="AW31" i="2"/>
  <c r="BA31" i="2" s="1"/>
  <c r="AY31" i="2"/>
  <c r="BE31" i="2"/>
  <c r="BG31" i="2"/>
  <c r="BK31" i="2" s="1"/>
  <c r="BM31" i="2"/>
  <c r="BQ31" i="2" s="1"/>
  <c r="BO31" i="2"/>
  <c r="BS31" i="2" s="1"/>
  <c r="BU31" i="2"/>
  <c r="BW31" i="2"/>
  <c r="CC32" i="2"/>
  <c r="M33" i="2"/>
  <c r="O33" i="2"/>
  <c r="U33" i="2"/>
  <c r="W33" i="2"/>
  <c r="AC33" i="2"/>
  <c r="AE33" i="2"/>
  <c r="AK33" i="2"/>
  <c r="AM33" i="2"/>
  <c r="AS33" i="2"/>
  <c r="AU33" i="2"/>
  <c r="BA33" i="2"/>
  <c r="BC33" i="2"/>
  <c r="BI33" i="2"/>
  <c r="BK33" i="2"/>
  <c r="BQ33" i="2"/>
  <c r="BS33" i="2"/>
  <c r="BY33" i="2"/>
  <c r="CA33" i="2"/>
  <c r="CC33" i="2"/>
  <c r="CG33" i="2" s="1"/>
  <c r="CE33" i="2"/>
  <c r="CI33" i="2" s="1"/>
  <c r="M35" i="2"/>
  <c r="O35" i="2"/>
  <c r="U35" i="2"/>
  <c r="W35" i="2"/>
  <c r="AC35" i="2"/>
  <c r="AE35" i="2"/>
  <c r="AK35" i="2"/>
  <c r="AM35" i="2"/>
  <c r="AS35" i="2"/>
  <c r="AU35" i="2"/>
  <c r="BA35" i="2"/>
  <c r="BC35" i="2"/>
  <c r="CC35" i="2"/>
  <c r="CE35" i="2"/>
  <c r="CG35" i="2" s="1"/>
  <c r="M36" i="2"/>
  <c r="O36" i="2"/>
  <c r="U36" i="2"/>
  <c r="W36" i="2"/>
  <c r="AC36" i="2"/>
  <c r="AE36" i="2"/>
  <c r="AK36" i="2"/>
  <c r="AM36" i="2"/>
  <c r="AS36" i="2"/>
  <c r="AU36" i="2"/>
  <c r="BA36" i="2"/>
  <c r="BC36" i="2"/>
  <c r="BI36" i="2"/>
  <c r="BK36" i="2"/>
  <c r="BQ36" i="2"/>
  <c r="BS36" i="2"/>
  <c r="BY36" i="2"/>
  <c r="CA36" i="2"/>
  <c r="CC36" i="2"/>
  <c r="CE36" i="2"/>
  <c r="M37" i="2"/>
  <c r="O37" i="2"/>
  <c r="U37" i="2"/>
  <c r="W37" i="2"/>
  <c r="AC37" i="2"/>
  <c r="AE37" i="2"/>
  <c r="AK37" i="2"/>
  <c r="AM37" i="2"/>
  <c r="AS37" i="2"/>
  <c r="AU37" i="2"/>
  <c r="BA37" i="2"/>
  <c r="BC37" i="2"/>
  <c r="BI37" i="2"/>
  <c r="BK37" i="2"/>
  <c r="BQ37" i="2"/>
  <c r="BS37" i="2"/>
  <c r="BY37" i="2"/>
  <c r="CA37" i="2"/>
  <c r="CC37" i="2"/>
  <c r="CG37" i="2" s="1"/>
  <c r="CE37" i="2"/>
  <c r="M38" i="2"/>
  <c r="O38" i="2"/>
  <c r="U38" i="2"/>
  <c r="W38" i="2"/>
  <c r="AC38" i="2"/>
  <c r="AE38" i="2"/>
  <c r="AK38" i="2"/>
  <c r="AM38" i="2"/>
  <c r="AS38" i="2"/>
  <c r="AU38" i="2"/>
  <c r="BA38" i="2"/>
  <c r="BC38" i="2"/>
  <c r="BI38" i="2"/>
  <c r="BK38" i="2"/>
  <c r="BQ38" i="2"/>
  <c r="BS38" i="2"/>
  <c r="BY38" i="2"/>
  <c r="CA38" i="2"/>
  <c r="CC38" i="2"/>
  <c r="CE38" i="2"/>
  <c r="CG38" i="2"/>
  <c r="CI38" i="2"/>
  <c r="BI39" i="2"/>
  <c r="BK39" i="2"/>
  <c r="BQ39" i="2"/>
  <c r="BS39" i="2"/>
  <c r="BY39" i="2"/>
  <c r="CA39" i="2"/>
  <c r="CC39" i="2"/>
  <c r="CE39" i="2"/>
  <c r="CG39" i="2" s="1"/>
  <c r="I40" i="2"/>
  <c r="M40" i="2" s="1"/>
  <c r="K40" i="2"/>
  <c r="Q40" i="2"/>
  <c r="CC40" i="2" s="1"/>
  <c r="S40" i="2"/>
  <c r="W40" i="2" s="1"/>
  <c r="Y40" i="2"/>
  <c r="AA40" i="2"/>
  <c r="AG40" i="2"/>
  <c r="AK40" i="2" s="1"/>
  <c r="AI40" i="2"/>
  <c r="AO40" i="2"/>
  <c r="AU40" i="2" s="1"/>
  <c r="AQ40" i="2"/>
  <c r="AW40" i="2"/>
  <c r="AY40" i="2"/>
  <c r="BE40" i="2"/>
  <c r="BI40" i="2" s="1"/>
  <c r="BG40" i="2"/>
  <c r="BM40" i="2"/>
  <c r="BS40" i="2" s="1"/>
  <c r="BO40" i="2"/>
  <c r="BU40" i="2"/>
  <c r="BW40" i="2"/>
  <c r="M42" i="2"/>
  <c r="O42" i="2"/>
  <c r="U42" i="2"/>
  <c r="W42" i="2"/>
  <c r="AC42" i="2"/>
  <c r="AE42" i="2"/>
  <c r="AK42" i="2"/>
  <c r="AM42" i="2"/>
  <c r="AS42" i="2"/>
  <c r="AU42" i="2"/>
  <c r="BA42" i="2"/>
  <c r="BC42" i="2"/>
  <c r="CC42" i="2"/>
  <c r="CE42" i="2"/>
  <c r="CG42" i="2" s="1"/>
  <c r="CI42" i="2"/>
  <c r="M43" i="2"/>
  <c r="O43" i="2"/>
  <c r="U43" i="2"/>
  <c r="W43" i="2"/>
  <c r="AC43" i="2"/>
  <c r="AE43" i="2"/>
  <c r="AK43" i="2"/>
  <c r="AM43" i="2"/>
  <c r="AS43" i="2"/>
  <c r="AU43" i="2"/>
  <c r="BA43" i="2"/>
  <c r="BC43" i="2"/>
  <c r="CC43" i="2"/>
  <c r="CE43" i="2"/>
  <c r="CG43" i="2" s="1"/>
  <c r="M44" i="2"/>
  <c r="O44" i="2"/>
  <c r="U44" i="2"/>
  <c r="W44" i="2"/>
  <c r="AC44" i="2"/>
  <c r="AE44" i="2"/>
  <c r="AK44" i="2"/>
  <c r="AM44" i="2"/>
  <c r="AS44" i="2"/>
  <c r="AU44" i="2"/>
  <c r="BA44" i="2"/>
  <c r="BC44" i="2"/>
  <c r="BI44" i="2"/>
  <c r="BK44" i="2"/>
  <c r="BQ44" i="2"/>
  <c r="BS44" i="2"/>
  <c r="BY44" i="2"/>
  <c r="CA44" i="2"/>
  <c r="CC44" i="2"/>
  <c r="CG44" i="2" s="1"/>
  <c r="CE44" i="2"/>
  <c r="CI44" i="2"/>
  <c r="M45" i="2"/>
  <c r="O45" i="2"/>
  <c r="U45" i="2"/>
  <c r="W45" i="2"/>
  <c r="AC45" i="2"/>
  <c r="AE45" i="2"/>
  <c r="AK45" i="2"/>
  <c r="AM45" i="2"/>
  <c r="AS45" i="2"/>
  <c r="AU45" i="2"/>
  <c r="BA45" i="2"/>
  <c r="BC45" i="2"/>
  <c r="BI45" i="2"/>
  <c r="BK45" i="2"/>
  <c r="BQ45" i="2"/>
  <c r="BS45" i="2"/>
  <c r="BY45" i="2"/>
  <c r="CA45" i="2"/>
  <c r="CC45" i="2"/>
  <c r="CE45" i="2"/>
  <c r="CG45" i="2" s="1"/>
  <c r="BI46" i="2"/>
  <c r="BK46" i="2"/>
  <c r="BQ46" i="2"/>
  <c r="BS46" i="2"/>
  <c r="BY46" i="2"/>
  <c r="CA46" i="2"/>
  <c r="CC46" i="2"/>
  <c r="CE46" i="2"/>
  <c r="I47" i="2"/>
  <c r="M47" i="2" s="1"/>
  <c r="K47" i="2"/>
  <c r="O47" i="2" s="1"/>
  <c r="Q47" i="2"/>
  <c r="U47" i="2" s="1"/>
  <c r="S47" i="2"/>
  <c r="W47" i="2" s="1"/>
  <c r="Y47" i="2"/>
  <c r="AA47" i="2"/>
  <c r="AG47" i="2"/>
  <c r="AI47" i="2"/>
  <c r="AM47" i="2" s="1"/>
  <c r="AO47" i="2"/>
  <c r="AS47" i="2" s="1"/>
  <c r="AQ47" i="2"/>
  <c r="AU47" i="2" s="1"/>
  <c r="AW47" i="2"/>
  <c r="AY47" i="2"/>
  <c r="BE47" i="2"/>
  <c r="BG47" i="2"/>
  <c r="BK47" i="2" s="1"/>
  <c r="BM47" i="2"/>
  <c r="BQ47" i="2" s="1"/>
  <c r="BO47" i="2"/>
  <c r="BS47" i="2" s="1"/>
  <c r="BU47" i="2"/>
  <c r="BW47" i="2"/>
  <c r="M49" i="2"/>
  <c r="O49" i="2"/>
  <c r="U49" i="2"/>
  <c r="W49" i="2"/>
  <c r="AC49" i="2"/>
  <c r="AE49" i="2"/>
  <c r="AK49" i="2"/>
  <c r="AM49" i="2"/>
  <c r="AS49" i="2"/>
  <c r="AU49" i="2"/>
  <c r="BA49" i="2"/>
  <c r="BC49" i="2"/>
  <c r="BI49" i="2"/>
  <c r="BK49" i="2"/>
  <c r="BQ49" i="2"/>
  <c r="BS49" i="2"/>
  <c r="BY49" i="2"/>
  <c r="CA49" i="2"/>
  <c r="CC49" i="2"/>
  <c r="CE49" i="2"/>
  <c r="CI49" i="2"/>
  <c r="M50" i="2"/>
  <c r="O50" i="2"/>
  <c r="U50" i="2"/>
  <c r="W50" i="2"/>
  <c r="AC50" i="2"/>
  <c r="AE50" i="2"/>
  <c r="AK50" i="2"/>
  <c r="AM50" i="2"/>
  <c r="AS50" i="2"/>
  <c r="AU50" i="2"/>
  <c r="BA50" i="2"/>
  <c r="BC50" i="2"/>
  <c r="CC50" i="2"/>
  <c r="CE50" i="2"/>
  <c r="CG50" i="2" s="1"/>
  <c r="M51" i="2"/>
  <c r="O51" i="2"/>
  <c r="U51" i="2"/>
  <c r="W51" i="2"/>
  <c r="AC51" i="2"/>
  <c r="AE51" i="2"/>
  <c r="AK51" i="2"/>
  <c r="AM51" i="2"/>
  <c r="AS51" i="2"/>
  <c r="AU51" i="2"/>
  <c r="BA51" i="2"/>
  <c r="BC51" i="2"/>
  <c r="BI51" i="2"/>
  <c r="BK51" i="2"/>
  <c r="BQ51" i="2"/>
  <c r="BS51" i="2"/>
  <c r="BY51" i="2"/>
  <c r="CA51" i="2"/>
  <c r="CC51" i="2"/>
  <c r="CE51" i="2"/>
  <c r="CI51" i="2" s="1"/>
  <c r="M52" i="2"/>
  <c r="O52" i="2"/>
  <c r="U52" i="2"/>
  <c r="W52" i="2"/>
  <c r="AC52" i="2"/>
  <c r="AE52" i="2"/>
  <c r="AK52" i="2"/>
  <c r="AM52" i="2"/>
  <c r="AS52" i="2"/>
  <c r="AU52" i="2"/>
  <c r="BA52" i="2"/>
  <c r="BC52" i="2"/>
  <c r="CC52" i="2"/>
  <c r="CG52" i="2" s="1"/>
  <c r="CE52" i="2"/>
  <c r="CI52" i="2" s="1"/>
  <c r="M53" i="2"/>
  <c r="O53" i="2"/>
  <c r="U53" i="2"/>
  <c r="W53" i="2"/>
  <c r="AC53" i="2"/>
  <c r="AE53" i="2"/>
  <c r="AK53" i="2"/>
  <c r="AM53" i="2"/>
  <c r="AS53" i="2"/>
  <c r="AU53" i="2"/>
  <c r="BA53" i="2"/>
  <c r="BC53" i="2"/>
  <c r="BI53" i="2"/>
  <c r="BK53" i="2"/>
  <c r="BQ53" i="2"/>
  <c r="BS53" i="2"/>
  <c r="BY53" i="2"/>
  <c r="CA53" i="2"/>
  <c r="CC53" i="2"/>
  <c r="CE53" i="2"/>
  <c r="M54" i="2"/>
  <c r="O54" i="2"/>
  <c r="U54" i="2"/>
  <c r="W54" i="2"/>
  <c r="AC54" i="2"/>
  <c r="AE54" i="2"/>
  <c r="AK54" i="2"/>
  <c r="AM54" i="2"/>
  <c r="AS54" i="2"/>
  <c r="AU54" i="2"/>
  <c r="BA54" i="2"/>
  <c r="BC54" i="2"/>
  <c r="CC54" i="2"/>
  <c r="CG54" i="2" s="1"/>
  <c r="CE54" i="2"/>
  <c r="CI54" i="2" s="1"/>
  <c r="M55" i="2"/>
  <c r="O55" i="2"/>
  <c r="U55" i="2"/>
  <c r="W55" i="2"/>
  <c r="AC55" i="2"/>
  <c r="AE55" i="2"/>
  <c r="AK55" i="2"/>
  <c r="AM55" i="2"/>
  <c r="AS55" i="2"/>
  <c r="AU55" i="2"/>
  <c r="BA55" i="2"/>
  <c r="BC55" i="2"/>
  <c r="BI55" i="2"/>
  <c r="BK55" i="2"/>
  <c r="BQ55" i="2"/>
  <c r="BS55" i="2"/>
  <c r="BY55" i="2"/>
  <c r="CA55" i="2"/>
  <c r="CC55" i="2"/>
  <c r="CG55" i="2" s="1"/>
  <c r="CE55" i="2"/>
  <c r="CI55" i="2" s="1"/>
  <c r="M56" i="2"/>
  <c r="O56" i="2"/>
  <c r="U56" i="2"/>
  <c r="W56" i="2"/>
  <c r="AC56" i="2"/>
  <c r="AE56" i="2"/>
  <c r="AK56" i="2"/>
  <c r="AM56" i="2"/>
  <c r="AS56" i="2"/>
  <c r="AU56" i="2"/>
  <c r="BA56" i="2"/>
  <c r="BC56" i="2"/>
  <c r="CC56" i="2"/>
  <c r="CE56" i="2"/>
  <c r="M57" i="2"/>
  <c r="O57" i="2"/>
  <c r="U57" i="2"/>
  <c r="W57" i="2"/>
  <c r="AC57" i="2"/>
  <c r="AE57" i="2"/>
  <c r="AK57" i="2"/>
  <c r="AM57" i="2"/>
  <c r="AS57" i="2"/>
  <c r="AU57" i="2"/>
  <c r="BA57" i="2"/>
  <c r="BC57" i="2"/>
  <c r="BI57" i="2"/>
  <c r="BK57" i="2"/>
  <c r="BQ57" i="2"/>
  <c r="BS57" i="2"/>
  <c r="BY57" i="2"/>
  <c r="CA57" i="2"/>
  <c r="CC57" i="2"/>
  <c r="CG57" i="2" s="1"/>
  <c r="CE57" i="2"/>
  <c r="CI57" i="2" s="1"/>
  <c r="M58" i="2"/>
  <c r="O58" i="2"/>
  <c r="U58" i="2"/>
  <c r="W58" i="2"/>
  <c r="AC58" i="2"/>
  <c r="AE58" i="2"/>
  <c r="AK58" i="2"/>
  <c r="AM58" i="2"/>
  <c r="AS58" i="2"/>
  <c r="AU58" i="2"/>
  <c r="BA58" i="2"/>
  <c r="BC58" i="2"/>
  <c r="BI58" i="2"/>
  <c r="BK58" i="2"/>
  <c r="BQ58" i="2"/>
  <c r="BS58" i="2"/>
  <c r="BY58" i="2"/>
  <c r="CA58" i="2"/>
  <c r="CC58" i="2"/>
  <c r="CG58" i="2" s="1"/>
  <c r="CE58" i="2"/>
  <c r="CI58" i="2" s="1"/>
  <c r="M59" i="2"/>
  <c r="O59" i="2"/>
  <c r="U59" i="2"/>
  <c r="W59" i="2"/>
  <c r="AC59" i="2"/>
  <c r="AE59" i="2"/>
  <c r="AK59" i="2"/>
  <c r="AM59" i="2"/>
  <c r="AS59" i="2"/>
  <c r="AU59" i="2"/>
  <c r="BA59" i="2"/>
  <c r="BC59" i="2"/>
  <c r="BI59" i="2"/>
  <c r="BK59" i="2"/>
  <c r="BQ59" i="2"/>
  <c r="BS59" i="2"/>
  <c r="BY59" i="2"/>
  <c r="CA59" i="2"/>
  <c r="CC59" i="2"/>
  <c r="CE59" i="2"/>
  <c r="CI59" i="2" s="1"/>
  <c r="M60" i="2"/>
  <c r="O60" i="2"/>
  <c r="U60" i="2"/>
  <c r="W60" i="2"/>
  <c r="AC60" i="2"/>
  <c r="AE60" i="2"/>
  <c r="AK60" i="2"/>
  <c r="AM60" i="2"/>
  <c r="AS60" i="2"/>
  <c r="AU60" i="2"/>
  <c r="BA60" i="2"/>
  <c r="BC60" i="2"/>
  <c r="BI60" i="2"/>
  <c r="BK60" i="2"/>
  <c r="BQ60" i="2"/>
  <c r="BS60" i="2"/>
  <c r="BY60" i="2"/>
  <c r="CA60" i="2"/>
  <c r="CC60" i="2"/>
  <c r="CG60" i="2" s="1"/>
  <c r="CE60" i="2"/>
  <c r="CI60" i="2" s="1"/>
  <c r="I61" i="2"/>
  <c r="M61" i="2" s="1"/>
  <c r="K61" i="2"/>
  <c r="O61" i="2" s="1"/>
  <c r="Q61" i="2"/>
  <c r="S61" i="2"/>
  <c r="Y61" i="2"/>
  <c r="AC61" i="2" s="1"/>
  <c r="AA61" i="2"/>
  <c r="AE61" i="2"/>
  <c r="AG61" i="2"/>
  <c r="AK61" i="2" s="1"/>
  <c r="AI61" i="2"/>
  <c r="AM61" i="2" s="1"/>
  <c r="AO61" i="2"/>
  <c r="AQ61" i="2"/>
  <c r="AW61" i="2"/>
  <c r="AY61" i="2"/>
  <c r="BC61" i="2" s="1"/>
  <c r="BE61" i="2"/>
  <c r="BG61" i="2"/>
  <c r="BI61" i="2" s="1"/>
  <c r="BM61" i="2"/>
  <c r="BO61" i="2"/>
  <c r="BU61" i="2"/>
  <c r="BY61" i="2" s="1"/>
  <c r="BW61" i="2"/>
  <c r="CA61" i="2" s="1"/>
  <c r="CC62" i="2"/>
  <c r="M64" i="2"/>
  <c r="O64" i="2"/>
  <c r="U64" i="2"/>
  <c r="W64" i="2"/>
  <c r="AC64" i="2"/>
  <c r="AE64" i="2"/>
  <c r="AK64" i="2"/>
  <c r="AM64" i="2"/>
  <c r="AS64" i="2"/>
  <c r="AU64" i="2"/>
  <c r="BA64" i="2"/>
  <c r="BC64" i="2"/>
  <c r="CC64" i="2"/>
  <c r="CG64" i="2" s="1"/>
  <c r="CE64" i="2"/>
  <c r="M65" i="2"/>
  <c r="O65" i="2"/>
  <c r="U65" i="2"/>
  <c r="W65" i="2"/>
  <c r="AC65" i="2"/>
  <c r="AE65" i="2"/>
  <c r="AK65" i="2"/>
  <c r="AM65" i="2"/>
  <c r="AS65" i="2"/>
  <c r="AU65" i="2"/>
  <c r="BA65" i="2"/>
  <c r="BC65" i="2"/>
  <c r="CC65" i="2"/>
  <c r="CG65" i="2" s="1"/>
  <c r="CE65" i="2"/>
  <c r="M66" i="2"/>
  <c r="O66" i="2"/>
  <c r="U66" i="2"/>
  <c r="W66" i="2"/>
  <c r="AC66" i="2"/>
  <c r="AE66" i="2"/>
  <c r="AK66" i="2"/>
  <c r="AM66" i="2"/>
  <c r="AS66" i="2"/>
  <c r="AU66" i="2"/>
  <c r="BA66" i="2"/>
  <c r="BC66" i="2"/>
  <c r="CC66" i="2"/>
  <c r="CG66" i="2" s="1"/>
  <c r="CE66" i="2"/>
  <c r="CI66" i="2" s="1"/>
  <c r="M67" i="2"/>
  <c r="O67" i="2"/>
  <c r="U67" i="2"/>
  <c r="W67" i="2"/>
  <c r="AC67" i="2"/>
  <c r="AE67" i="2"/>
  <c r="AK67" i="2"/>
  <c r="AM67" i="2"/>
  <c r="AS67" i="2"/>
  <c r="AU67" i="2"/>
  <c r="BA67" i="2"/>
  <c r="BC67" i="2"/>
  <c r="CC67" i="2"/>
  <c r="CG67" i="2" s="1"/>
  <c r="CE67" i="2"/>
  <c r="CI67" i="2" s="1"/>
  <c r="M68" i="2"/>
  <c r="O68" i="2"/>
  <c r="U68" i="2"/>
  <c r="W68" i="2"/>
  <c r="AC68" i="2"/>
  <c r="AE68" i="2"/>
  <c r="AK68" i="2"/>
  <c r="AM68" i="2"/>
  <c r="AS68" i="2"/>
  <c r="AU68" i="2"/>
  <c r="BA68" i="2"/>
  <c r="BC68" i="2"/>
  <c r="BI68" i="2"/>
  <c r="BK68" i="2"/>
  <c r="BQ68" i="2"/>
  <c r="BS68" i="2"/>
  <c r="BY68" i="2"/>
  <c r="CA68" i="2"/>
  <c r="CC68" i="2"/>
  <c r="CE68" i="2"/>
  <c r="CI68" i="2" s="1"/>
  <c r="I69" i="2"/>
  <c r="M69" i="2" s="1"/>
  <c r="K69" i="2"/>
  <c r="O69" i="2" s="1"/>
  <c r="Q69" i="2"/>
  <c r="S69" i="2"/>
  <c r="Y69" i="2"/>
  <c r="AC69" i="2" s="1"/>
  <c r="AA69" i="2"/>
  <c r="AG69" i="2"/>
  <c r="AK69" i="2" s="1"/>
  <c r="AI69" i="2"/>
  <c r="AM69" i="2" s="1"/>
  <c r="AO69" i="2"/>
  <c r="AQ69" i="2"/>
  <c r="AW69" i="2"/>
  <c r="AY69" i="2"/>
  <c r="BC69" i="2" s="1"/>
  <c r="BE69" i="2"/>
  <c r="BI69" i="2" s="1"/>
  <c r="BG69" i="2"/>
  <c r="BK69" i="2" s="1"/>
  <c r="BM69" i="2"/>
  <c r="BQ69" i="2" s="1"/>
  <c r="BO69" i="2"/>
  <c r="BU69" i="2"/>
  <c r="BY69" i="2" s="1"/>
  <c r="BW69" i="2"/>
  <c r="CA69" i="2" s="1"/>
  <c r="S70" i="2"/>
  <c r="AG70" i="2"/>
  <c r="AQ70" i="2"/>
  <c r="BE70" i="2"/>
  <c r="BE85" i="2" s="1"/>
  <c r="BO70" i="2"/>
  <c r="CC72" i="2"/>
  <c r="M73" i="2"/>
  <c r="O73" i="2"/>
  <c r="U73" i="2"/>
  <c r="W73" i="2"/>
  <c r="AC73" i="2"/>
  <c r="AE73" i="2"/>
  <c r="AK73" i="2"/>
  <c r="AM73" i="2"/>
  <c r="AS73" i="2"/>
  <c r="AU73" i="2"/>
  <c r="BA73" i="2"/>
  <c r="BC73" i="2"/>
  <c r="CC73" i="2"/>
  <c r="CE73" i="2"/>
  <c r="M74" i="2"/>
  <c r="O74" i="2"/>
  <c r="U74" i="2"/>
  <c r="W74" i="2"/>
  <c r="AC74" i="2"/>
  <c r="AE74" i="2"/>
  <c r="AK74" i="2"/>
  <c r="AM74" i="2"/>
  <c r="AS74" i="2"/>
  <c r="AU74" i="2"/>
  <c r="BA74" i="2"/>
  <c r="BC74" i="2"/>
  <c r="BI74" i="2"/>
  <c r="BK74" i="2"/>
  <c r="BQ74" i="2"/>
  <c r="BS74" i="2"/>
  <c r="BY74" i="2"/>
  <c r="CA74" i="2"/>
  <c r="CC74" i="2"/>
  <c r="CG74" i="2" s="1"/>
  <c r="CE74" i="2"/>
  <c r="CI74" i="2" s="1"/>
  <c r="CC75" i="2"/>
  <c r="CC76" i="2"/>
  <c r="M77" i="2"/>
  <c r="O77" i="2"/>
  <c r="U77" i="2"/>
  <c r="W77" i="2"/>
  <c r="AC77" i="2"/>
  <c r="AE77" i="2"/>
  <c r="AK77" i="2"/>
  <c r="AM77" i="2"/>
  <c r="AS77" i="2"/>
  <c r="AU77" i="2"/>
  <c r="BA77" i="2"/>
  <c r="BC77" i="2"/>
  <c r="BI77" i="2"/>
  <c r="BK77" i="2"/>
  <c r="BQ77" i="2"/>
  <c r="BS77" i="2"/>
  <c r="BY77" i="2"/>
  <c r="CA77" i="2"/>
  <c r="CC77" i="2"/>
  <c r="CE77" i="2"/>
  <c r="CG77" i="2"/>
  <c r="I78" i="2"/>
  <c r="K78" i="2"/>
  <c r="M78" i="2" s="1"/>
  <c r="Q78" i="2"/>
  <c r="S78" i="2"/>
  <c r="Y78" i="2"/>
  <c r="AC78" i="2" s="1"/>
  <c r="AA78" i="2"/>
  <c r="AE78" i="2" s="1"/>
  <c r="AG78" i="2"/>
  <c r="AI78" i="2"/>
  <c r="AK78" i="2" s="1"/>
  <c r="AO78" i="2"/>
  <c r="AS78" i="2" s="1"/>
  <c r="AQ78" i="2"/>
  <c r="AW78" i="2"/>
  <c r="BA78" i="2" s="1"/>
  <c r="AY78" i="2"/>
  <c r="BC78" i="2" s="1"/>
  <c r="BE78" i="2"/>
  <c r="BG78" i="2"/>
  <c r="BI78" i="2" s="1"/>
  <c r="BM78" i="2"/>
  <c r="BQ78" i="2" s="1"/>
  <c r="BO78" i="2"/>
  <c r="BS78" i="2" s="1"/>
  <c r="BU78" i="2"/>
  <c r="BW78" i="2"/>
  <c r="BY78" i="2"/>
  <c r="M79" i="2"/>
  <c r="O79" i="2"/>
  <c r="U79" i="2"/>
  <c r="W79" i="2"/>
  <c r="AC79" i="2"/>
  <c r="AE79" i="2"/>
  <c r="AK79" i="2"/>
  <c r="AM79" i="2"/>
  <c r="AS79" i="2"/>
  <c r="AU79" i="2"/>
  <c r="BA79" i="2"/>
  <c r="BC79" i="2"/>
  <c r="BI79" i="2"/>
  <c r="BK79" i="2"/>
  <c r="BQ79" i="2"/>
  <c r="BS79" i="2"/>
  <c r="BY79" i="2"/>
  <c r="CA79" i="2"/>
  <c r="CC79" i="2"/>
  <c r="CE79" i="2"/>
  <c r="M80" i="2"/>
  <c r="O80" i="2"/>
  <c r="U80" i="2"/>
  <c r="W80" i="2"/>
  <c r="AC80" i="2"/>
  <c r="AE80" i="2"/>
  <c r="AK80" i="2"/>
  <c r="AM80" i="2"/>
  <c r="AS80" i="2"/>
  <c r="AU80" i="2"/>
  <c r="BA80" i="2"/>
  <c r="BC80" i="2"/>
  <c r="BI80" i="2"/>
  <c r="BK80" i="2"/>
  <c r="BQ80" i="2"/>
  <c r="BS80" i="2"/>
  <c r="BY80" i="2"/>
  <c r="CA80" i="2"/>
  <c r="CC80" i="2"/>
  <c r="CG80" i="2" s="1"/>
  <c r="CE80" i="2"/>
  <c r="CI80" i="2" s="1"/>
  <c r="M81" i="2"/>
  <c r="O81" i="2"/>
  <c r="U81" i="2"/>
  <c r="W81" i="2"/>
  <c r="AC81" i="2"/>
  <c r="AE81" i="2"/>
  <c r="AK81" i="2"/>
  <c r="AM81" i="2"/>
  <c r="AS81" i="2"/>
  <c r="AU81" i="2"/>
  <c r="BA81" i="2"/>
  <c r="BC81" i="2"/>
  <c r="BI81" i="2"/>
  <c r="BK81" i="2"/>
  <c r="BQ81" i="2"/>
  <c r="BS81" i="2"/>
  <c r="BY81" i="2"/>
  <c r="CA81" i="2"/>
  <c r="CC81" i="2"/>
  <c r="CG81" i="2" s="1"/>
  <c r="CE81" i="2"/>
  <c r="CI81" i="2" s="1"/>
  <c r="M82" i="2"/>
  <c r="O82" i="2"/>
  <c r="U82" i="2"/>
  <c r="W82" i="2"/>
  <c r="AC82" i="2"/>
  <c r="AE82" i="2"/>
  <c r="AK82" i="2"/>
  <c r="AM82" i="2"/>
  <c r="AS82" i="2"/>
  <c r="AU82" i="2"/>
  <c r="BA82" i="2"/>
  <c r="BC82" i="2"/>
  <c r="BI82" i="2"/>
  <c r="BK82" i="2"/>
  <c r="BQ82" i="2"/>
  <c r="BS82" i="2"/>
  <c r="BY82" i="2"/>
  <c r="CA82" i="2"/>
  <c r="CC82" i="2"/>
  <c r="CG82" i="2" s="1"/>
  <c r="CE82" i="2"/>
  <c r="CI82" i="2" s="1"/>
  <c r="M83" i="2"/>
  <c r="O83" i="2"/>
  <c r="U83" i="2"/>
  <c r="W83" i="2"/>
  <c r="AC83" i="2"/>
  <c r="AE83" i="2"/>
  <c r="AK83" i="2"/>
  <c r="AM83" i="2"/>
  <c r="AS83" i="2"/>
  <c r="AU83" i="2"/>
  <c r="BA83" i="2"/>
  <c r="BC83" i="2"/>
  <c r="BI83" i="2"/>
  <c r="BK83" i="2"/>
  <c r="BQ83" i="2"/>
  <c r="BS83" i="2"/>
  <c r="BY83" i="2"/>
  <c r="CA83" i="2"/>
  <c r="CC83" i="2"/>
  <c r="CG83" i="2" s="1"/>
  <c r="CE83" i="2"/>
  <c r="CI83" i="2"/>
  <c r="M84" i="2"/>
  <c r="O84" i="2"/>
  <c r="U84" i="2"/>
  <c r="W84" i="2"/>
  <c r="AC84" i="2"/>
  <c r="AE84" i="2"/>
  <c r="AK84" i="2"/>
  <c r="AM84" i="2"/>
  <c r="AS84" i="2"/>
  <c r="AU84" i="2"/>
  <c r="BA84" i="2"/>
  <c r="BC84" i="2"/>
  <c r="BI84" i="2"/>
  <c r="BK84" i="2"/>
  <c r="BQ84" i="2"/>
  <c r="BS84" i="2"/>
  <c r="BY84" i="2"/>
  <c r="CA84" i="2"/>
  <c r="CC84" i="2"/>
  <c r="CE84" i="2"/>
  <c r="CG84" i="2" s="1"/>
  <c r="M86" i="2"/>
  <c r="O86" i="2"/>
  <c r="U86" i="2"/>
  <c r="W86" i="2"/>
  <c r="AC86" i="2"/>
  <c r="AE86" i="2"/>
  <c r="AK86" i="2"/>
  <c r="AM86" i="2"/>
  <c r="AS86" i="2"/>
  <c r="AU86" i="2"/>
  <c r="BA86" i="2"/>
  <c r="BC86" i="2"/>
  <c r="CC86" i="2"/>
  <c r="CG86" i="2" s="1"/>
  <c r="CE86" i="2"/>
  <c r="CI86" i="2" s="1"/>
  <c r="CC87" i="2"/>
  <c r="M89" i="2"/>
  <c r="O89" i="2"/>
  <c r="U89" i="2"/>
  <c r="W89" i="2"/>
  <c r="AC89" i="2"/>
  <c r="AE89" i="2"/>
  <c r="AK89" i="2"/>
  <c r="AM89" i="2"/>
  <c r="AS89" i="2"/>
  <c r="AU89" i="2"/>
  <c r="BA89" i="2"/>
  <c r="BC89" i="2"/>
  <c r="BI89" i="2"/>
  <c r="BK89" i="2"/>
  <c r="BQ89" i="2"/>
  <c r="BS89" i="2"/>
  <c r="BY89" i="2"/>
  <c r="CA89" i="2"/>
  <c r="CC89" i="2"/>
  <c r="CG89" i="2" s="1"/>
  <c r="CE89" i="2"/>
  <c r="CI89" i="2" s="1"/>
  <c r="M90" i="2"/>
  <c r="O90" i="2"/>
  <c r="U90" i="2"/>
  <c r="W90" i="2"/>
  <c r="AC90" i="2"/>
  <c r="AE90" i="2"/>
  <c r="AK90" i="2"/>
  <c r="AM90" i="2"/>
  <c r="AS90" i="2"/>
  <c r="AU90" i="2"/>
  <c r="BA90" i="2"/>
  <c r="BC90" i="2"/>
  <c r="BI90" i="2"/>
  <c r="BK90" i="2"/>
  <c r="BQ90" i="2"/>
  <c r="BS90" i="2"/>
  <c r="BY90" i="2"/>
  <c r="CA90" i="2"/>
  <c r="CC90" i="2"/>
  <c r="CG90" i="2" s="1"/>
  <c r="CE90" i="2"/>
  <c r="M91" i="2"/>
  <c r="O91" i="2"/>
  <c r="U91" i="2"/>
  <c r="W91" i="2"/>
  <c r="AC91" i="2"/>
  <c r="AE91" i="2"/>
  <c r="AK91" i="2"/>
  <c r="AM91" i="2"/>
  <c r="AS91" i="2"/>
  <c r="AU91" i="2"/>
  <c r="BA91" i="2"/>
  <c r="BC91" i="2"/>
  <c r="BI91" i="2"/>
  <c r="BK91" i="2"/>
  <c r="BQ91" i="2"/>
  <c r="BS91" i="2"/>
  <c r="BY91" i="2"/>
  <c r="CA91" i="2"/>
  <c r="CC91" i="2"/>
  <c r="CE91" i="2"/>
  <c r="CI91" i="2" s="1"/>
  <c r="CG91" i="2"/>
  <c r="I92" i="2"/>
  <c r="M92" i="2" s="1"/>
  <c r="K92" i="2"/>
  <c r="O92" i="2" s="1"/>
  <c r="Q92" i="2"/>
  <c r="U92" i="2" s="1"/>
  <c r="S92" i="2"/>
  <c r="Y92" i="2"/>
  <c r="AA92" i="2"/>
  <c r="AE92" i="2" s="1"/>
  <c r="AC92" i="2"/>
  <c r="AG92" i="2"/>
  <c r="AK92" i="2" s="1"/>
  <c r="AI92" i="2"/>
  <c r="AM92" i="2" s="1"/>
  <c r="AO92" i="2"/>
  <c r="AS92" i="2" s="1"/>
  <c r="AQ92" i="2"/>
  <c r="AU92" i="2" s="1"/>
  <c r="AW92" i="2"/>
  <c r="AY92" i="2"/>
  <c r="BC92" i="2" s="1"/>
  <c r="BA92" i="2"/>
  <c r="BE92" i="2"/>
  <c r="BI92" i="2" s="1"/>
  <c r="BG92" i="2"/>
  <c r="BK92" i="2" s="1"/>
  <c r="BM92" i="2"/>
  <c r="BO92" i="2"/>
  <c r="BS92" i="2" s="1"/>
  <c r="BQ92" i="2"/>
  <c r="BU92" i="2"/>
  <c r="BW92" i="2"/>
  <c r="CA92" i="2" s="1"/>
  <c r="BY92" i="2"/>
  <c r="M96" i="2"/>
  <c r="O96" i="2"/>
  <c r="U96" i="2"/>
  <c r="W96" i="2"/>
  <c r="AC96" i="2"/>
  <c r="AE96" i="2"/>
  <c r="AK96" i="2"/>
  <c r="AM96" i="2"/>
  <c r="AS96" i="2"/>
  <c r="AU96" i="2"/>
  <c r="BA96" i="2"/>
  <c r="BC96" i="2"/>
  <c r="BI96" i="2"/>
  <c r="BK96" i="2"/>
  <c r="BQ96" i="2"/>
  <c r="BS96" i="2"/>
  <c r="BY96" i="2"/>
  <c r="CA96" i="2"/>
  <c r="CC96" i="2"/>
  <c r="CG96" i="2" s="1"/>
  <c r="CE96" i="2"/>
  <c r="CI96" i="2" s="1"/>
  <c r="CC97" i="2"/>
  <c r="M99" i="2"/>
  <c r="O99" i="2"/>
  <c r="U99" i="2"/>
  <c r="W99" i="2"/>
  <c r="AC99" i="2"/>
  <c r="AE99" i="2"/>
  <c r="AK99" i="2"/>
  <c r="AM99" i="2"/>
  <c r="AS99" i="2"/>
  <c r="AU99" i="2"/>
  <c r="BA99" i="2"/>
  <c r="BC99" i="2"/>
  <c r="BI99" i="2"/>
  <c r="BK99" i="2"/>
  <c r="BQ99" i="2"/>
  <c r="BS99" i="2"/>
  <c r="BY99" i="2"/>
  <c r="CA99" i="2"/>
  <c r="CC99" i="2"/>
  <c r="CE99" i="2"/>
  <c r="CG99" i="2" s="1"/>
  <c r="M100" i="2"/>
  <c r="O100" i="2"/>
  <c r="U100" i="2"/>
  <c r="W100" i="2"/>
  <c r="AC100" i="2"/>
  <c r="AE100" i="2"/>
  <c r="AK100" i="2"/>
  <c r="AM100" i="2"/>
  <c r="AS100" i="2"/>
  <c r="AU100" i="2"/>
  <c r="BA100" i="2"/>
  <c r="BC100" i="2"/>
  <c r="BI100" i="2"/>
  <c r="BK100" i="2"/>
  <c r="BQ100" i="2"/>
  <c r="BS100" i="2"/>
  <c r="BY100" i="2"/>
  <c r="CA100" i="2"/>
  <c r="CC100" i="2"/>
  <c r="CE100" i="2"/>
  <c r="M101" i="2"/>
  <c r="O101" i="2"/>
  <c r="U101" i="2"/>
  <c r="W101" i="2"/>
  <c r="AC101" i="2"/>
  <c r="AE101" i="2"/>
  <c r="AK101" i="2"/>
  <c r="AM101" i="2"/>
  <c r="AS101" i="2"/>
  <c r="AU101" i="2"/>
  <c r="BA101" i="2"/>
  <c r="BC101" i="2"/>
  <c r="BI101" i="2"/>
  <c r="BK101" i="2"/>
  <c r="BQ101" i="2"/>
  <c r="BS101" i="2"/>
  <c r="BY101" i="2"/>
  <c r="CA101" i="2"/>
  <c r="CC101" i="2"/>
  <c r="CG101" i="2" s="1"/>
  <c r="CE101" i="2"/>
  <c r="CI101" i="2" s="1"/>
  <c r="M102" i="2"/>
  <c r="O102" i="2"/>
  <c r="U102" i="2"/>
  <c r="W102" i="2"/>
  <c r="AC102" i="2"/>
  <c r="AE102" i="2"/>
  <c r="AK102" i="2"/>
  <c r="AM102" i="2"/>
  <c r="AS102" i="2"/>
  <c r="AU102" i="2"/>
  <c r="BA102" i="2"/>
  <c r="BC102" i="2"/>
  <c r="BI102" i="2"/>
  <c r="BK102" i="2"/>
  <c r="BQ102" i="2"/>
  <c r="BS102" i="2"/>
  <c r="BY102" i="2"/>
  <c r="CA102" i="2"/>
  <c r="CC102" i="2"/>
  <c r="CG102" i="2" s="1"/>
  <c r="CE102" i="2"/>
  <c r="CI102" i="2" s="1"/>
  <c r="M103" i="2"/>
  <c r="O103" i="2"/>
  <c r="U103" i="2"/>
  <c r="W103" i="2"/>
  <c r="AC103" i="2"/>
  <c r="AE103" i="2"/>
  <c r="AK103" i="2"/>
  <c r="AM103" i="2"/>
  <c r="AS103" i="2"/>
  <c r="AU103" i="2"/>
  <c r="BA103" i="2"/>
  <c r="BC103" i="2"/>
  <c r="BI103" i="2"/>
  <c r="BK103" i="2"/>
  <c r="BQ103" i="2"/>
  <c r="BS103" i="2"/>
  <c r="BY103" i="2"/>
  <c r="CA103" i="2"/>
  <c r="CC103" i="2"/>
  <c r="CG103" i="2" s="1"/>
  <c r="CE103" i="2"/>
  <c r="CI103" i="2" s="1"/>
  <c r="M104" i="2"/>
  <c r="O104" i="2"/>
  <c r="U104" i="2"/>
  <c r="W104" i="2"/>
  <c r="AC104" i="2"/>
  <c r="AE104" i="2"/>
  <c r="AK104" i="2"/>
  <c r="AM104" i="2"/>
  <c r="AS104" i="2"/>
  <c r="AU104" i="2"/>
  <c r="BA104" i="2"/>
  <c r="BC104" i="2"/>
  <c r="BI104" i="2"/>
  <c r="BK104" i="2"/>
  <c r="BQ104" i="2"/>
  <c r="BS104" i="2"/>
  <c r="BY104" i="2"/>
  <c r="CA104" i="2"/>
  <c r="CC104" i="2"/>
  <c r="CE104" i="2"/>
  <c r="CI104" i="2" s="1"/>
  <c r="M105" i="2"/>
  <c r="O105" i="2"/>
  <c r="U105" i="2"/>
  <c r="W105" i="2"/>
  <c r="AC105" i="2"/>
  <c r="AE105" i="2"/>
  <c r="AK105" i="2"/>
  <c r="AM105" i="2"/>
  <c r="AS105" i="2"/>
  <c r="AU105" i="2"/>
  <c r="BA105" i="2"/>
  <c r="BC105" i="2"/>
  <c r="BI105" i="2"/>
  <c r="BK105" i="2"/>
  <c r="BQ105" i="2"/>
  <c r="BS105" i="2"/>
  <c r="BY105" i="2"/>
  <c r="CA105" i="2"/>
  <c r="CC105" i="2"/>
  <c r="CE105" i="2"/>
  <c r="CG105" i="2" s="1"/>
  <c r="M106" i="2"/>
  <c r="O106" i="2"/>
  <c r="U106" i="2"/>
  <c r="W106" i="2"/>
  <c r="AC106" i="2"/>
  <c r="AE106" i="2"/>
  <c r="AK106" i="2"/>
  <c r="AM106" i="2"/>
  <c r="AS106" i="2"/>
  <c r="AU106" i="2"/>
  <c r="BA106" i="2"/>
  <c r="BC106" i="2"/>
  <c r="BI106" i="2"/>
  <c r="BK106" i="2"/>
  <c r="BQ106" i="2"/>
  <c r="BS106" i="2"/>
  <c r="BY106" i="2"/>
  <c r="CA106" i="2"/>
  <c r="CC106" i="2"/>
  <c r="CE106" i="2"/>
  <c r="M107" i="2"/>
  <c r="O107" i="2"/>
  <c r="U107" i="2"/>
  <c r="W107" i="2"/>
  <c r="AC107" i="2"/>
  <c r="AE107" i="2"/>
  <c r="AK107" i="2"/>
  <c r="AM107" i="2"/>
  <c r="AS107" i="2"/>
  <c r="AU107" i="2"/>
  <c r="BA107" i="2"/>
  <c r="BC107" i="2"/>
  <c r="BI107" i="2"/>
  <c r="BK107" i="2"/>
  <c r="BQ107" i="2"/>
  <c r="BS107" i="2"/>
  <c r="BY107" i="2"/>
  <c r="CA107" i="2"/>
  <c r="CC107" i="2"/>
  <c r="CG107" i="2" s="1"/>
  <c r="CE107" i="2"/>
  <c r="CI107" i="2" s="1"/>
  <c r="I108" i="2"/>
  <c r="K108" i="2"/>
  <c r="M108" i="2" s="1"/>
  <c r="Q108" i="2"/>
  <c r="U108" i="2" s="1"/>
  <c r="S108" i="2"/>
  <c r="Y108" i="2"/>
  <c r="AC108" i="2" s="1"/>
  <c r="AA108" i="2"/>
  <c r="AE108" i="2" s="1"/>
  <c r="AG108" i="2"/>
  <c r="AM108" i="2" s="1"/>
  <c r="AI108" i="2"/>
  <c r="AO108" i="2"/>
  <c r="AS108" i="2" s="1"/>
  <c r="AQ108" i="2"/>
  <c r="AU108" i="2" s="1"/>
  <c r="AW108" i="2"/>
  <c r="BA108" i="2" s="1"/>
  <c r="AY108" i="2"/>
  <c r="BE108" i="2"/>
  <c r="BG108" i="2"/>
  <c r="BI108" i="2" s="1"/>
  <c r="BM108" i="2"/>
  <c r="BO108" i="2"/>
  <c r="BS108" i="2" s="1"/>
  <c r="BU108" i="2"/>
  <c r="BY108" i="2" s="1"/>
  <c r="BW108" i="2"/>
  <c r="CA108" i="2" s="1"/>
  <c r="M110" i="2"/>
  <c r="O110" i="2"/>
  <c r="U110" i="2"/>
  <c r="W110" i="2"/>
  <c r="AC110" i="2"/>
  <c r="AE110" i="2"/>
  <c r="AK110" i="2"/>
  <c r="AM110" i="2"/>
  <c r="AS110" i="2"/>
  <c r="AU110" i="2"/>
  <c r="BA110" i="2"/>
  <c r="BC110" i="2"/>
  <c r="BI110" i="2"/>
  <c r="BK110" i="2"/>
  <c r="BQ110" i="2"/>
  <c r="BS110" i="2"/>
  <c r="BY110" i="2"/>
  <c r="CA110" i="2"/>
  <c r="CC110" i="2"/>
  <c r="CE110" i="2"/>
  <c r="M111" i="2"/>
  <c r="O111" i="2"/>
  <c r="U111" i="2"/>
  <c r="W111" i="2"/>
  <c r="AC111" i="2"/>
  <c r="AE111" i="2"/>
  <c r="AK111" i="2"/>
  <c r="AM111" i="2"/>
  <c r="AS111" i="2"/>
  <c r="AU111" i="2"/>
  <c r="BA111" i="2"/>
  <c r="BC111" i="2"/>
  <c r="BI111" i="2"/>
  <c r="BK111" i="2"/>
  <c r="BQ111" i="2"/>
  <c r="BS111" i="2"/>
  <c r="BY111" i="2"/>
  <c r="CA111" i="2"/>
  <c r="CC111" i="2"/>
  <c r="CG111" i="2" s="1"/>
  <c r="CE111" i="2"/>
  <c r="CI111" i="2" s="1"/>
  <c r="M113" i="2"/>
  <c r="O113" i="2"/>
  <c r="U113" i="2"/>
  <c r="W113" i="2"/>
  <c r="AC113" i="2"/>
  <c r="AE113" i="2"/>
  <c r="AK113" i="2"/>
  <c r="AM113" i="2"/>
  <c r="AS113" i="2"/>
  <c r="AU113" i="2"/>
  <c r="BA113" i="2"/>
  <c r="BC113" i="2"/>
  <c r="BI113" i="2"/>
  <c r="BK113" i="2"/>
  <c r="BQ113" i="2"/>
  <c r="BS113" i="2"/>
  <c r="BY113" i="2"/>
  <c r="CA113" i="2"/>
  <c r="CC113" i="2"/>
  <c r="CG113" i="2" s="1"/>
  <c r="CE113" i="2"/>
  <c r="CI113" i="2"/>
  <c r="M114" i="2"/>
  <c r="O114" i="2"/>
  <c r="U114" i="2"/>
  <c r="W114" i="2"/>
  <c r="AC114" i="2"/>
  <c r="AE114" i="2"/>
  <c r="AK114" i="2"/>
  <c r="AM114" i="2"/>
  <c r="AS114" i="2"/>
  <c r="AU114" i="2"/>
  <c r="BA114" i="2"/>
  <c r="BC114" i="2"/>
  <c r="BI114" i="2"/>
  <c r="BK114" i="2"/>
  <c r="BQ114" i="2"/>
  <c r="BS114" i="2"/>
  <c r="BY114" i="2"/>
  <c r="CA114" i="2"/>
  <c r="CC114" i="2"/>
  <c r="CG114" i="2" s="1"/>
  <c r="CE114" i="2"/>
  <c r="CI114" i="2" s="1"/>
  <c r="M115" i="2"/>
  <c r="O115" i="2"/>
  <c r="U115" i="2"/>
  <c r="W115" i="2"/>
  <c r="AC115" i="2"/>
  <c r="AE115" i="2"/>
  <c r="AK115" i="2"/>
  <c r="AM115" i="2"/>
  <c r="AS115" i="2"/>
  <c r="AU115" i="2"/>
  <c r="BA115" i="2"/>
  <c r="BC115" i="2"/>
  <c r="BI115" i="2"/>
  <c r="BK115" i="2"/>
  <c r="BQ115" i="2"/>
  <c r="BS115" i="2"/>
  <c r="BY115" i="2"/>
  <c r="CA115" i="2"/>
  <c r="CC115" i="2"/>
  <c r="CG115" i="2" s="1"/>
  <c r="CE115" i="2"/>
  <c r="CI115" i="2"/>
  <c r="M116" i="2"/>
  <c r="O116" i="2"/>
  <c r="U116" i="2"/>
  <c r="W116" i="2"/>
  <c r="AC116" i="2"/>
  <c r="AE116" i="2"/>
  <c r="AK116" i="2"/>
  <c r="AM116" i="2"/>
  <c r="AS116" i="2"/>
  <c r="AU116" i="2"/>
  <c r="BA116" i="2"/>
  <c r="BC116" i="2"/>
  <c r="BI116" i="2"/>
  <c r="BK116" i="2"/>
  <c r="BQ116" i="2"/>
  <c r="BS116" i="2"/>
  <c r="BY116" i="2"/>
  <c r="CA116" i="2"/>
  <c r="CC116" i="2"/>
  <c r="CE116" i="2"/>
  <c r="CI116" i="2" s="1"/>
  <c r="I117" i="2"/>
  <c r="M117" i="2" s="1"/>
  <c r="K117" i="2"/>
  <c r="O117" i="2" s="1"/>
  <c r="Q117" i="2"/>
  <c r="S117" i="2"/>
  <c r="W117" i="2" s="1"/>
  <c r="Y117" i="2"/>
  <c r="AA117" i="2"/>
  <c r="AE117" i="2" s="1"/>
  <c r="AG117" i="2"/>
  <c r="AI117" i="2"/>
  <c r="AM117" i="2" s="1"/>
  <c r="AO117" i="2"/>
  <c r="AS117" i="2" s="1"/>
  <c r="AQ117" i="2"/>
  <c r="AU117" i="2" s="1"/>
  <c r="AW117" i="2"/>
  <c r="AY117" i="2"/>
  <c r="BA117" i="2" s="1"/>
  <c r="BC117" i="2"/>
  <c r="BE117" i="2"/>
  <c r="BI117" i="2" s="1"/>
  <c r="BG117" i="2"/>
  <c r="BK117" i="2" s="1"/>
  <c r="BM117" i="2"/>
  <c r="BQ117" i="2" s="1"/>
  <c r="BO117" i="2"/>
  <c r="BS117" i="2" s="1"/>
  <c r="BU117" i="2"/>
  <c r="BW117" i="2"/>
  <c r="CA117" i="2" s="1"/>
  <c r="BI118" i="2"/>
  <c r="BK118" i="2"/>
  <c r="BQ118" i="2"/>
  <c r="BS118" i="2"/>
  <c r="BY118" i="2"/>
  <c r="CA118" i="2"/>
  <c r="CC118" i="2"/>
  <c r="CE118" i="2"/>
  <c r="CI118" i="2" s="1"/>
  <c r="M119" i="2"/>
  <c r="O119" i="2"/>
  <c r="U119" i="2"/>
  <c r="W119" i="2"/>
  <c r="AC119" i="2"/>
  <c r="AE119" i="2"/>
  <c r="AK119" i="2"/>
  <c r="AM119" i="2"/>
  <c r="AS119" i="2"/>
  <c r="AU119" i="2"/>
  <c r="BA119" i="2"/>
  <c r="BC119" i="2"/>
  <c r="BI119" i="2"/>
  <c r="BK119" i="2"/>
  <c r="BQ119" i="2"/>
  <c r="BS119" i="2"/>
  <c r="BY119" i="2"/>
  <c r="CA119" i="2"/>
  <c r="CC119" i="2"/>
  <c r="CE119" i="2"/>
  <c r="CG119" i="2" s="1"/>
  <c r="CI119" i="2"/>
  <c r="M120" i="2"/>
  <c r="O120" i="2"/>
  <c r="U120" i="2"/>
  <c r="W120" i="2"/>
  <c r="AC120" i="2"/>
  <c r="AE120" i="2"/>
  <c r="AK120" i="2"/>
  <c r="AM120" i="2"/>
  <c r="AS120" i="2"/>
  <c r="AU120" i="2"/>
  <c r="BA120" i="2"/>
  <c r="BC120" i="2"/>
  <c r="BI120" i="2"/>
  <c r="BK120" i="2"/>
  <c r="BQ120" i="2"/>
  <c r="BS120" i="2"/>
  <c r="BY120" i="2"/>
  <c r="CA120" i="2"/>
  <c r="CC120" i="2"/>
  <c r="CE120" i="2"/>
  <c r="M121" i="2"/>
  <c r="O121" i="2"/>
  <c r="U121" i="2"/>
  <c r="W121" i="2"/>
  <c r="AC121" i="2"/>
  <c r="AE121" i="2"/>
  <c r="AK121" i="2"/>
  <c r="AM121" i="2"/>
  <c r="AS121" i="2"/>
  <c r="AU121" i="2"/>
  <c r="BA121" i="2"/>
  <c r="BC121" i="2"/>
  <c r="BI121" i="2"/>
  <c r="BK121" i="2"/>
  <c r="BQ121" i="2"/>
  <c r="BS121" i="2"/>
  <c r="BY121" i="2"/>
  <c r="CA121" i="2"/>
  <c r="CC121" i="2"/>
  <c r="CG121" i="2" s="1"/>
  <c r="CE121" i="2"/>
  <c r="CI121" i="2" s="1"/>
  <c r="M122" i="2"/>
  <c r="O122" i="2"/>
  <c r="U122" i="2"/>
  <c r="W122" i="2"/>
  <c r="AC122" i="2"/>
  <c r="AE122" i="2"/>
  <c r="AK122" i="2"/>
  <c r="AM122" i="2"/>
  <c r="AS122" i="2"/>
  <c r="AU122" i="2"/>
  <c r="BA122" i="2"/>
  <c r="BC122" i="2"/>
  <c r="BI122" i="2"/>
  <c r="BK122" i="2"/>
  <c r="BQ122" i="2"/>
  <c r="BS122" i="2"/>
  <c r="BY122" i="2"/>
  <c r="CA122" i="2"/>
  <c r="CC122" i="2"/>
  <c r="CE122" i="2"/>
  <c r="CG122" i="2"/>
  <c r="CI122" i="2"/>
  <c r="M123" i="2"/>
  <c r="O123" i="2"/>
  <c r="U123" i="2"/>
  <c r="W123" i="2"/>
  <c r="AC123" i="2"/>
  <c r="AE123" i="2"/>
  <c r="AK123" i="2"/>
  <c r="AM123" i="2"/>
  <c r="AS123" i="2"/>
  <c r="AU123" i="2"/>
  <c r="BA123" i="2"/>
  <c r="BC123" i="2"/>
  <c r="BI123" i="2"/>
  <c r="BK123" i="2"/>
  <c r="BQ123" i="2"/>
  <c r="BS123" i="2"/>
  <c r="BY123" i="2"/>
  <c r="CA123" i="2"/>
  <c r="CC123" i="2"/>
  <c r="CG123" i="2" s="1"/>
  <c r="CE123" i="2"/>
  <c r="CI123" i="2" s="1"/>
  <c r="M124" i="2"/>
  <c r="O124" i="2"/>
  <c r="U124" i="2"/>
  <c r="W124" i="2"/>
  <c r="AC124" i="2"/>
  <c r="AE124" i="2"/>
  <c r="AK124" i="2"/>
  <c r="AM124" i="2"/>
  <c r="AS124" i="2"/>
  <c r="AU124" i="2"/>
  <c r="BA124" i="2"/>
  <c r="BC124" i="2"/>
  <c r="BI124" i="2"/>
  <c r="BK124" i="2"/>
  <c r="BQ124" i="2"/>
  <c r="BS124" i="2"/>
  <c r="BY124" i="2"/>
  <c r="CA124" i="2"/>
  <c r="CC124" i="2"/>
  <c r="CG124" i="2" s="1"/>
  <c r="CE124" i="2"/>
  <c r="CI124" i="2"/>
  <c r="M125" i="2"/>
  <c r="O125" i="2"/>
  <c r="U125" i="2"/>
  <c r="W125" i="2"/>
  <c r="AC125" i="2"/>
  <c r="AE125" i="2"/>
  <c r="AK125" i="2"/>
  <c r="AM125" i="2"/>
  <c r="AS125" i="2"/>
  <c r="AU125" i="2"/>
  <c r="BA125" i="2"/>
  <c r="BC125" i="2"/>
  <c r="BI125" i="2"/>
  <c r="BK125" i="2"/>
  <c r="BQ125" i="2"/>
  <c r="BS125" i="2"/>
  <c r="BY125" i="2"/>
  <c r="CA125" i="2"/>
  <c r="CC125" i="2"/>
  <c r="CE125" i="2"/>
  <c r="CG125" i="2" s="1"/>
  <c r="I126" i="2"/>
  <c r="M126" i="2" s="1"/>
  <c r="K126" i="2"/>
  <c r="O126" i="2" s="1"/>
  <c r="Q126" i="2"/>
  <c r="S126" i="2"/>
  <c r="W126" i="2" s="1"/>
  <c r="Y126" i="2"/>
  <c r="AA126" i="2"/>
  <c r="AC126" i="2" s="1"/>
  <c r="AG126" i="2"/>
  <c r="AK126" i="2" s="1"/>
  <c r="AI126" i="2"/>
  <c r="AO126" i="2"/>
  <c r="AQ126" i="2"/>
  <c r="AS126" i="2"/>
  <c r="AW126" i="2"/>
  <c r="AY126" i="2"/>
  <c r="BC126" i="2"/>
  <c r="BE126" i="2"/>
  <c r="BG126" i="2"/>
  <c r="BK126" i="2" s="1"/>
  <c r="BM126" i="2"/>
  <c r="BO126" i="2"/>
  <c r="BS126" i="2" s="1"/>
  <c r="BQ126" i="2"/>
  <c r="BU126" i="2"/>
  <c r="BW126" i="2"/>
  <c r="BY126" i="2" s="1"/>
  <c r="M128" i="2"/>
  <c r="O128" i="2"/>
  <c r="U128" i="2"/>
  <c r="W128" i="2"/>
  <c r="AC128" i="2"/>
  <c r="AE128" i="2"/>
  <c r="AK128" i="2"/>
  <c r="AM128" i="2"/>
  <c r="AS128" i="2"/>
  <c r="AU128" i="2"/>
  <c r="BA128" i="2"/>
  <c r="BC128" i="2"/>
  <c r="BI128" i="2"/>
  <c r="BK128" i="2"/>
  <c r="BQ128" i="2"/>
  <c r="BS128" i="2"/>
  <c r="BY128" i="2"/>
  <c r="CA128" i="2"/>
  <c r="CC128" i="2"/>
  <c r="CG128" i="2" s="1"/>
  <c r="CE128" i="2"/>
  <c r="CI128" i="2" s="1"/>
  <c r="M129" i="2"/>
  <c r="O129" i="2"/>
  <c r="U129" i="2"/>
  <c r="W129" i="2"/>
  <c r="AC129" i="2"/>
  <c r="AE129" i="2"/>
  <c r="AK129" i="2"/>
  <c r="AM129" i="2"/>
  <c r="AS129" i="2"/>
  <c r="AU129" i="2"/>
  <c r="BA129" i="2"/>
  <c r="BC129" i="2"/>
  <c r="BI129" i="2"/>
  <c r="BK129" i="2"/>
  <c r="BQ129" i="2"/>
  <c r="BS129" i="2"/>
  <c r="BY129" i="2"/>
  <c r="CA129" i="2"/>
  <c r="CC129" i="2"/>
  <c r="CG129" i="2" s="1"/>
  <c r="CE129" i="2"/>
  <c r="CI129" i="2" s="1"/>
  <c r="M130" i="2"/>
  <c r="O130" i="2"/>
  <c r="U130" i="2"/>
  <c r="W130" i="2"/>
  <c r="AC130" i="2"/>
  <c r="AE130" i="2"/>
  <c r="AK130" i="2"/>
  <c r="AM130" i="2"/>
  <c r="AS130" i="2"/>
  <c r="AU130" i="2"/>
  <c r="BA130" i="2"/>
  <c r="BC130" i="2"/>
  <c r="CC130" i="2"/>
  <c r="CG130" i="2" s="1"/>
  <c r="CE130" i="2"/>
  <c r="CI130" i="2" s="1"/>
  <c r="M131" i="2"/>
  <c r="O131" i="2"/>
  <c r="U131" i="2"/>
  <c r="W131" i="2"/>
  <c r="AC131" i="2"/>
  <c r="AE131" i="2"/>
  <c r="AK131" i="2"/>
  <c r="AM131" i="2"/>
  <c r="AS131" i="2"/>
  <c r="AU131" i="2"/>
  <c r="BA131" i="2"/>
  <c r="BC131" i="2"/>
  <c r="BI131" i="2"/>
  <c r="BK131" i="2"/>
  <c r="BQ131" i="2"/>
  <c r="BS131" i="2"/>
  <c r="BY131" i="2"/>
  <c r="CA131" i="2"/>
  <c r="CC131" i="2"/>
  <c r="CG131" i="2" s="1"/>
  <c r="CE131" i="2"/>
  <c r="CI131" i="2" s="1"/>
  <c r="M132" i="2"/>
  <c r="O132" i="2"/>
  <c r="U132" i="2"/>
  <c r="W132" i="2"/>
  <c r="AC132" i="2"/>
  <c r="AE132" i="2"/>
  <c r="AK132" i="2"/>
  <c r="AM132" i="2"/>
  <c r="AS132" i="2"/>
  <c r="AU132" i="2"/>
  <c r="BA132" i="2"/>
  <c r="BC132" i="2"/>
  <c r="BI132" i="2"/>
  <c r="BK132" i="2"/>
  <c r="BQ132" i="2"/>
  <c r="BS132" i="2"/>
  <c r="BY132" i="2"/>
  <c r="CA132" i="2"/>
  <c r="CC132" i="2"/>
  <c r="CG132" i="2" s="1"/>
  <c r="CE132" i="2"/>
  <c r="CI132" i="2" s="1"/>
  <c r="M133" i="2"/>
  <c r="O133" i="2"/>
  <c r="U133" i="2"/>
  <c r="W133" i="2"/>
  <c r="AC133" i="2"/>
  <c r="AE133" i="2"/>
  <c r="AK133" i="2"/>
  <c r="AM133" i="2"/>
  <c r="AS133" i="2"/>
  <c r="AU133" i="2"/>
  <c r="BA133" i="2"/>
  <c r="BC133" i="2"/>
  <c r="BI133" i="2"/>
  <c r="BK133" i="2"/>
  <c r="BQ133" i="2"/>
  <c r="BS133" i="2"/>
  <c r="BY133" i="2"/>
  <c r="CA133" i="2"/>
  <c r="CC133" i="2"/>
  <c r="CE133" i="2"/>
  <c r="M135" i="2"/>
  <c r="O135" i="2"/>
  <c r="U135" i="2"/>
  <c r="W135" i="2"/>
  <c r="AC135" i="2"/>
  <c r="AE135" i="2"/>
  <c r="AK135" i="2"/>
  <c r="AM135" i="2"/>
  <c r="AS135" i="2"/>
  <c r="AU135" i="2"/>
  <c r="BA135" i="2"/>
  <c r="BC135" i="2"/>
  <c r="BI135" i="2"/>
  <c r="BK135" i="2"/>
  <c r="BQ135" i="2"/>
  <c r="BS135" i="2"/>
  <c r="BY135" i="2"/>
  <c r="CA135" i="2"/>
  <c r="CC135" i="2"/>
  <c r="CE135" i="2"/>
  <c r="CI135" i="2" s="1"/>
  <c r="BI136" i="2"/>
  <c r="BK136" i="2"/>
  <c r="BQ136" i="2"/>
  <c r="BS136" i="2"/>
  <c r="BY136" i="2"/>
  <c r="CA136" i="2"/>
  <c r="CC136" i="2"/>
  <c r="CG136" i="2" s="1"/>
  <c r="CE136" i="2"/>
  <c r="CI136" i="2" s="1"/>
  <c r="M137" i="2"/>
  <c r="O137" i="2"/>
  <c r="U137" i="2"/>
  <c r="W137" i="2"/>
  <c r="AC137" i="2"/>
  <c r="AE137" i="2"/>
  <c r="AK137" i="2"/>
  <c r="AM137" i="2"/>
  <c r="AS137" i="2"/>
  <c r="AU137" i="2"/>
  <c r="BA137" i="2"/>
  <c r="BC137" i="2"/>
  <c r="BI137" i="2"/>
  <c r="BK137" i="2"/>
  <c r="BQ137" i="2"/>
  <c r="BS137" i="2"/>
  <c r="BY137" i="2"/>
  <c r="CA137" i="2"/>
  <c r="CC137" i="2"/>
  <c r="CG137" i="2" s="1"/>
  <c r="CE137" i="2"/>
  <c r="CI137" i="2" s="1"/>
  <c r="M138" i="2"/>
  <c r="O138" i="2"/>
  <c r="U138" i="2"/>
  <c r="W138" i="2"/>
  <c r="AC138" i="2"/>
  <c r="AE138" i="2"/>
  <c r="AK138" i="2"/>
  <c r="AM138" i="2"/>
  <c r="AS138" i="2"/>
  <c r="AU138" i="2"/>
  <c r="BA138" i="2"/>
  <c r="BC138" i="2"/>
  <c r="BI138" i="2"/>
  <c r="BK138" i="2"/>
  <c r="BQ138" i="2"/>
  <c r="BS138" i="2"/>
  <c r="BY138" i="2"/>
  <c r="CA138" i="2"/>
  <c r="CC138" i="2"/>
  <c r="CG138" i="2" s="1"/>
  <c r="CE138" i="2"/>
  <c r="CI138" i="2"/>
  <c r="M139" i="2"/>
  <c r="O139" i="2"/>
  <c r="U139" i="2"/>
  <c r="W139" i="2"/>
  <c r="AC139" i="2"/>
  <c r="AE139" i="2"/>
  <c r="AK139" i="2"/>
  <c r="AM139" i="2"/>
  <c r="AS139" i="2"/>
  <c r="AU139" i="2"/>
  <c r="BA139" i="2"/>
  <c r="BC139" i="2"/>
  <c r="BI139" i="2"/>
  <c r="BK139" i="2"/>
  <c r="BQ139" i="2"/>
  <c r="BS139" i="2"/>
  <c r="BY139" i="2"/>
  <c r="CA139" i="2"/>
  <c r="CC139" i="2"/>
  <c r="CG139" i="2" s="1"/>
  <c r="CE139" i="2"/>
  <c r="M140" i="2"/>
  <c r="O140" i="2"/>
  <c r="U140" i="2"/>
  <c r="W140" i="2"/>
  <c r="AC140" i="2"/>
  <c r="AE140" i="2"/>
  <c r="AK140" i="2"/>
  <c r="AM140" i="2"/>
  <c r="AS140" i="2"/>
  <c r="AU140" i="2"/>
  <c r="BA140" i="2"/>
  <c r="BC140" i="2"/>
  <c r="BI140" i="2"/>
  <c r="BK140" i="2"/>
  <c r="BQ140" i="2"/>
  <c r="BS140" i="2"/>
  <c r="BY140" i="2"/>
  <c r="CA140" i="2"/>
  <c r="CC140" i="2"/>
  <c r="CE140" i="2"/>
  <c r="M141" i="2"/>
  <c r="O141" i="2"/>
  <c r="U141" i="2"/>
  <c r="W141" i="2"/>
  <c r="AC141" i="2"/>
  <c r="AE141" i="2"/>
  <c r="AK141" i="2"/>
  <c r="AM141" i="2"/>
  <c r="AS141" i="2"/>
  <c r="AU141" i="2"/>
  <c r="BA141" i="2"/>
  <c r="BC141" i="2"/>
  <c r="BI141" i="2"/>
  <c r="BK141" i="2"/>
  <c r="BQ141" i="2"/>
  <c r="BS141" i="2"/>
  <c r="BY141" i="2"/>
  <c r="CA141" i="2"/>
  <c r="CC141" i="2"/>
  <c r="CG141" i="2" s="1"/>
  <c r="CE141" i="2"/>
  <c r="CI141" i="2" s="1"/>
  <c r="I142" i="2"/>
  <c r="M142" i="2" s="1"/>
  <c r="K142" i="2"/>
  <c r="O142" i="2"/>
  <c r="Q142" i="2"/>
  <c r="U142" i="2" s="1"/>
  <c r="S142" i="2"/>
  <c r="Y142" i="2"/>
  <c r="AC142" i="2" s="1"/>
  <c r="AA142" i="2"/>
  <c r="AE142" i="2" s="1"/>
  <c r="AG142" i="2"/>
  <c r="AK142" i="2" s="1"/>
  <c r="AI142" i="2"/>
  <c r="AM142" i="2" s="1"/>
  <c r="AO142" i="2"/>
  <c r="AQ142" i="2"/>
  <c r="AU142" i="2" s="1"/>
  <c r="AW142" i="2"/>
  <c r="AY142" i="2"/>
  <c r="BC142" i="2" s="1"/>
  <c r="BE142" i="2"/>
  <c r="BG142" i="2"/>
  <c r="BK142" i="2"/>
  <c r="BM142" i="2"/>
  <c r="BO142" i="2"/>
  <c r="BS142" i="2" s="1"/>
  <c r="BU142" i="2"/>
  <c r="BY142" i="2" s="1"/>
  <c r="BW142" i="2"/>
  <c r="CA142" i="2" s="1"/>
  <c r="M143" i="2"/>
  <c r="O143" i="2"/>
  <c r="U143" i="2"/>
  <c r="W143" i="2"/>
  <c r="AC143" i="2"/>
  <c r="AE143" i="2"/>
  <c r="AK143" i="2"/>
  <c r="AM143" i="2"/>
  <c r="AS143" i="2"/>
  <c r="AU143" i="2"/>
  <c r="BA143" i="2"/>
  <c r="BC143" i="2"/>
  <c r="BI143" i="2"/>
  <c r="BK143" i="2"/>
  <c r="BQ143" i="2"/>
  <c r="BS143" i="2"/>
  <c r="BY143" i="2"/>
  <c r="CA143" i="2"/>
  <c r="CC143" i="2"/>
  <c r="CE143" i="2"/>
  <c r="M144" i="2"/>
  <c r="O144" i="2"/>
  <c r="U144" i="2"/>
  <c r="W144" i="2"/>
  <c r="AC144" i="2"/>
  <c r="AE144" i="2"/>
  <c r="AK144" i="2"/>
  <c r="AM144" i="2"/>
  <c r="AS144" i="2"/>
  <c r="AU144" i="2"/>
  <c r="BA144" i="2"/>
  <c r="BC144" i="2"/>
  <c r="BI144" i="2"/>
  <c r="BK144" i="2"/>
  <c r="BQ144" i="2"/>
  <c r="BS144" i="2"/>
  <c r="BY144" i="2"/>
  <c r="CA144" i="2"/>
  <c r="CC144" i="2"/>
  <c r="CG144" i="2" s="1"/>
  <c r="CE144" i="2"/>
  <c r="I145" i="2"/>
  <c r="K145" i="2"/>
  <c r="O145" i="2" s="1"/>
  <c r="Q145" i="2"/>
  <c r="U145" i="2" s="1"/>
  <c r="S145" i="2"/>
  <c r="Y145" i="2"/>
  <c r="AA145" i="2"/>
  <c r="AE145" i="2" s="1"/>
  <c r="AC145" i="2"/>
  <c r="AG145" i="2"/>
  <c r="AI145" i="2"/>
  <c r="AM145" i="2" s="1"/>
  <c r="AO145" i="2"/>
  <c r="AQ145" i="2"/>
  <c r="AU145" i="2" s="1"/>
  <c r="AW145" i="2"/>
  <c r="BE145" i="2"/>
  <c r="BG145" i="2"/>
  <c r="BK145" i="2" s="1"/>
  <c r="BM145" i="2"/>
  <c r="BO145" i="2"/>
  <c r="BS145" i="2" s="1"/>
  <c r="BU145" i="2"/>
  <c r="BY145" i="2" s="1"/>
  <c r="BW145" i="2"/>
  <c r="M147" i="2"/>
  <c r="O147" i="2"/>
  <c r="U147" i="2"/>
  <c r="W147" i="2"/>
  <c r="AC147" i="2"/>
  <c r="AE147" i="2"/>
  <c r="AK147" i="2"/>
  <c r="AM147" i="2"/>
  <c r="AS147" i="2"/>
  <c r="AU147" i="2"/>
  <c r="BA147" i="2"/>
  <c r="BC147" i="2"/>
  <c r="BI147" i="2"/>
  <c r="BK147" i="2"/>
  <c r="BQ147" i="2"/>
  <c r="BS147" i="2"/>
  <c r="BY147" i="2"/>
  <c r="CA147" i="2"/>
  <c r="CC147" i="2"/>
  <c r="CE147" i="2"/>
  <c r="M148" i="2"/>
  <c r="O148" i="2"/>
  <c r="U148" i="2"/>
  <c r="W148" i="2"/>
  <c r="AC148" i="2"/>
  <c r="AE148" i="2"/>
  <c r="AK148" i="2"/>
  <c r="AM148" i="2"/>
  <c r="AS148" i="2"/>
  <c r="AU148" i="2"/>
  <c r="BA148" i="2"/>
  <c r="BC148" i="2"/>
  <c r="BI148" i="2"/>
  <c r="BK148" i="2"/>
  <c r="BQ148" i="2"/>
  <c r="BS148" i="2"/>
  <c r="BY148" i="2"/>
  <c r="CA148" i="2"/>
  <c r="CC148" i="2"/>
  <c r="CG148" i="2" s="1"/>
  <c r="CE148" i="2"/>
  <c r="CI148" i="2" s="1"/>
  <c r="M149" i="2"/>
  <c r="O149" i="2"/>
  <c r="U149" i="2"/>
  <c r="W149" i="2"/>
  <c r="AC149" i="2"/>
  <c r="AE149" i="2"/>
  <c r="AK149" i="2"/>
  <c r="AM149" i="2"/>
  <c r="AS149" i="2"/>
  <c r="AU149" i="2"/>
  <c r="BA149" i="2"/>
  <c r="BC149" i="2"/>
  <c r="BI149" i="2"/>
  <c r="BK149" i="2"/>
  <c r="BQ149" i="2"/>
  <c r="BS149" i="2"/>
  <c r="BY149" i="2"/>
  <c r="CA149" i="2"/>
  <c r="CC149" i="2"/>
  <c r="CG149" i="2" s="1"/>
  <c r="CE149" i="2"/>
  <c r="CI149" i="2"/>
  <c r="M150" i="2"/>
  <c r="O150" i="2"/>
  <c r="U150" i="2"/>
  <c r="W150" i="2"/>
  <c r="AC150" i="2"/>
  <c r="AE150" i="2"/>
  <c r="AK150" i="2"/>
  <c r="AM150" i="2"/>
  <c r="AS150" i="2"/>
  <c r="AU150" i="2"/>
  <c r="BA150" i="2"/>
  <c r="BC150" i="2"/>
  <c r="CC150" i="2"/>
  <c r="CE150" i="2"/>
  <c r="M151" i="2"/>
  <c r="O151" i="2"/>
  <c r="U151" i="2"/>
  <c r="W151" i="2"/>
  <c r="AC151" i="2"/>
  <c r="AE151" i="2"/>
  <c r="AK151" i="2"/>
  <c r="AM151" i="2"/>
  <c r="AS151" i="2"/>
  <c r="AU151" i="2"/>
  <c r="BA151" i="2"/>
  <c r="BC151" i="2"/>
  <c r="CC151" i="2"/>
  <c r="CE151" i="2"/>
  <c r="CG151" i="2" s="1"/>
  <c r="M152" i="2"/>
  <c r="O152" i="2"/>
  <c r="U152" i="2"/>
  <c r="W152" i="2"/>
  <c r="AC152" i="2"/>
  <c r="AE152" i="2"/>
  <c r="AK152" i="2"/>
  <c r="AM152" i="2"/>
  <c r="AS152" i="2"/>
  <c r="AU152" i="2"/>
  <c r="BA152" i="2"/>
  <c r="BC152" i="2"/>
  <c r="BI152" i="2"/>
  <c r="BK152" i="2"/>
  <c r="BQ152" i="2"/>
  <c r="BS152" i="2"/>
  <c r="BY152" i="2"/>
  <c r="CA152" i="2"/>
  <c r="CC152" i="2"/>
  <c r="CG152" i="2" s="1"/>
  <c r="CE152" i="2"/>
  <c r="CI152" i="2" s="1"/>
  <c r="I153" i="2"/>
  <c r="K153" i="2"/>
  <c r="Q153" i="2"/>
  <c r="S153" i="2"/>
  <c r="W153" i="2" s="1"/>
  <c r="U153" i="2"/>
  <c r="Y153" i="2"/>
  <c r="AA153" i="2"/>
  <c r="AE153" i="2" s="1"/>
  <c r="AG153" i="2"/>
  <c r="AI153" i="2"/>
  <c r="AO153" i="2"/>
  <c r="AQ153" i="2"/>
  <c r="AU153" i="2" s="1"/>
  <c r="AS153" i="2"/>
  <c r="AW153" i="2"/>
  <c r="BA153" i="2" s="1"/>
  <c r="AY153" i="2"/>
  <c r="BC153" i="2"/>
  <c r="BE153" i="2"/>
  <c r="BI153" i="2" s="1"/>
  <c r="BG153" i="2"/>
  <c r="BM153" i="2"/>
  <c r="BQ153" i="2" s="1"/>
  <c r="BO153" i="2"/>
  <c r="BS153" i="2" s="1"/>
  <c r="BU153" i="2"/>
  <c r="BY153" i="2" s="1"/>
  <c r="BW153" i="2"/>
  <c r="CA153" i="2" s="1"/>
  <c r="M155" i="2"/>
  <c r="O155" i="2"/>
  <c r="U155" i="2"/>
  <c r="W155" i="2"/>
  <c r="AC155" i="2"/>
  <c r="AE155" i="2"/>
  <c r="AK155" i="2"/>
  <c r="AM155" i="2"/>
  <c r="AS155" i="2"/>
  <c r="AU155" i="2"/>
  <c r="BA155" i="2"/>
  <c r="BC155" i="2"/>
  <c r="BI155" i="2"/>
  <c r="BK155" i="2"/>
  <c r="BQ155" i="2"/>
  <c r="BS155" i="2"/>
  <c r="BY155" i="2"/>
  <c r="CA155" i="2"/>
  <c r="CC155" i="2"/>
  <c r="CE155" i="2"/>
  <c r="CG155" i="2" s="1"/>
  <c r="CI155" i="2"/>
  <c r="M156" i="2"/>
  <c r="O156" i="2"/>
  <c r="U156" i="2"/>
  <c r="W156" i="2"/>
  <c r="AC156" i="2"/>
  <c r="AE156" i="2"/>
  <c r="AK156" i="2"/>
  <c r="AM156" i="2"/>
  <c r="AS156" i="2"/>
  <c r="AU156" i="2"/>
  <c r="BA156" i="2"/>
  <c r="BC156" i="2"/>
  <c r="BI156" i="2"/>
  <c r="BK156" i="2"/>
  <c r="BQ156" i="2"/>
  <c r="BS156" i="2"/>
  <c r="BY156" i="2"/>
  <c r="CA156" i="2"/>
  <c r="CC156" i="2"/>
  <c r="CE156" i="2"/>
  <c r="CI156" i="2" s="1"/>
  <c r="M157" i="2"/>
  <c r="O157" i="2"/>
  <c r="U157" i="2"/>
  <c r="W157" i="2"/>
  <c r="AC157" i="2"/>
  <c r="AE157" i="2"/>
  <c r="AK157" i="2"/>
  <c r="AM157" i="2"/>
  <c r="AS157" i="2"/>
  <c r="AU157" i="2"/>
  <c r="BA157" i="2"/>
  <c r="BC157" i="2"/>
  <c r="BI157" i="2"/>
  <c r="BK157" i="2"/>
  <c r="BQ157" i="2"/>
  <c r="BS157" i="2"/>
  <c r="BY157" i="2"/>
  <c r="CA157" i="2"/>
  <c r="CC157" i="2"/>
  <c r="CE157" i="2"/>
  <c r="M158" i="2"/>
  <c r="O158" i="2"/>
  <c r="U158" i="2"/>
  <c r="W158" i="2"/>
  <c r="AC158" i="2"/>
  <c r="AE158" i="2"/>
  <c r="AK158" i="2"/>
  <c r="AM158" i="2"/>
  <c r="AS158" i="2"/>
  <c r="AU158" i="2"/>
  <c r="BA158" i="2"/>
  <c r="BC158" i="2"/>
  <c r="BI158" i="2"/>
  <c r="BK158" i="2"/>
  <c r="BQ158" i="2"/>
  <c r="BS158" i="2"/>
  <c r="BY158" i="2"/>
  <c r="CA158" i="2"/>
  <c r="CC158" i="2"/>
  <c r="CE158" i="2"/>
  <c r="CI158" i="2" s="1"/>
  <c r="M159" i="2"/>
  <c r="O159" i="2"/>
  <c r="U159" i="2"/>
  <c r="W159" i="2"/>
  <c r="AC159" i="2"/>
  <c r="AE159" i="2"/>
  <c r="AK159" i="2"/>
  <c r="AM159" i="2"/>
  <c r="AS159" i="2"/>
  <c r="AU159" i="2"/>
  <c r="BA159" i="2"/>
  <c r="BC159" i="2"/>
  <c r="BI159" i="2"/>
  <c r="BK159" i="2"/>
  <c r="BQ159" i="2"/>
  <c r="BS159" i="2"/>
  <c r="BY159" i="2"/>
  <c r="CA159" i="2"/>
  <c r="CC159" i="2"/>
  <c r="CG159" i="2" s="1"/>
  <c r="CE159" i="2"/>
  <c r="M160" i="2"/>
  <c r="O160" i="2"/>
  <c r="U160" i="2"/>
  <c r="W160" i="2"/>
  <c r="AC160" i="2"/>
  <c r="AE160" i="2"/>
  <c r="AK160" i="2"/>
  <c r="AM160" i="2"/>
  <c r="AS160" i="2"/>
  <c r="AU160" i="2"/>
  <c r="BA160" i="2"/>
  <c r="BC160" i="2"/>
  <c r="BI160" i="2"/>
  <c r="BK160" i="2"/>
  <c r="BQ160" i="2"/>
  <c r="BS160" i="2"/>
  <c r="BY160" i="2"/>
  <c r="CA160" i="2"/>
  <c r="CC160" i="2"/>
  <c r="CE160" i="2"/>
  <c r="CI160" i="2" s="1"/>
  <c r="M161" i="2"/>
  <c r="O161" i="2"/>
  <c r="U161" i="2"/>
  <c r="W161" i="2"/>
  <c r="AC161" i="2"/>
  <c r="AE161" i="2"/>
  <c r="AK161" i="2"/>
  <c r="AM161" i="2"/>
  <c r="AS161" i="2"/>
  <c r="AU161" i="2"/>
  <c r="BA161" i="2"/>
  <c r="BC161" i="2"/>
  <c r="CC161" i="2"/>
  <c r="CE161" i="2"/>
  <c r="M162" i="2"/>
  <c r="O162" i="2"/>
  <c r="U162" i="2"/>
  <c r="W162" i="2"/>
  <c r="AC162" i="2"/>
  <c r="AE162" i="2"/>
  <c r="AK162" i="2"/>
  <c r="AM162" i="2"/>
  <c r="AS162" i="2"/>
  <c r="AU162" i="2"/>
  <c r="BA162" i="2"/>
  <c r="BC162" i="2"/>
  <c r="BI162" i="2"/>
  <c r="BK162" i="2"/>
  <c r="BQ162" i="2"/>
  <c r="BS162" i="2"/>
  <c r="BY162" i="2"/>
  <c r="CA162" i="2"/>
  <c r="CC162" i="2"/>
  <c r="CG162" i="2" s="1"/>
  <c r="CE162" i="2"/>
  <c r="CI162" i="2" s="1"/>
  <c r="M163" i="2"/>
  <c r="O163" i="2"/>
  <c r="U163" i="2"/>
  <c r="W163" i="2"/>
  <c r="AC163" i="2"/>
  <c r="AE163" i="2"/>
  <c r="AK163" i="2"/>
  <c r="AM163" i="2"/>
  <c r="AS163" i="2"/>
  <c r="AU163" i="2"/>
  <c r="BA163" i="2"/>
  <c r="BC163" i="2"/>
  <c r="BI163" i="2"/>
  <c r="BK163" i="2"/>
  <c r="BQ163" i="2"/>
  <c r="BS163" i="2"/>
  <c r="BY163" i="2"/>
  <c r="CA163" i="2"/>
  <c r="CC163" i="2"/>
  <c r="CE163" i="2"/>
  <c r="CI163" i="2" s="1"/>
  <c r="I164" i="2"/>
  <c r="M164" i="2" s="1"/>
  <c r="K164" i="2"/>
  <c r="O164" i="2" s="1"/>
  <c r="Q164" i="2"/>
  <c r="U164" i="2" s="1"/>
  <c r="S164" i="2"/>
  <c r="W164" i="2"/>
  <c r="Y164" i="2"/>
  <c r="AA164" i="2"/>
  <c r="AG164" i="2"/>
  <c r="AK164" i="2" s="1"/>
  <c r="AI164" i="2"/>
  <c r="AO164" i="2"/>
  <c r="AQ164" i="2"/>
  <c r="AU164" i="2" s="1"/>
  <c r="AW164" i="2"/>
  <c r="BA164" i="2" s="1"/>
  <c r="AY164" i="2"/>
  <c r="BE164" i="2"/>
  <c r="BG164" i="2"/>
  <c r="BM164" i="2"/>
  <c r="BQ164" i="2" s="1"/>
  <c r="BO164" i="2"/>
  <c r="BS164" i="2" s="1"/>
  <c r="BU164" i="2"/>
  <c r="BW164" i="2"/>
  <c r="M165" i="2"/>
  <c r="O165" i="2"/>
  <c r="U165" i="2"/>
  <c r="W165" i="2"/>
  <c r="AC165" i="2"/>
  <c r="AE165" i="2"/>
  <c r="AK165" i="2"/>
  <c r="AM165" i="2"/>
  <c r="AS165" i="2"/>
  <c r="AU165" i="2"/>
  <c r="BA165" i="2"/>
  <c r="BC165" i="2"/>
  <c r="BI165" i="2"/>
  <c r="BK165" i="2"/>
  <c r="BQ165" i="2"/>
  <c r="BS165" i="2"/>
  <c r="BY165" i="2"/>
  <c r="CA165" i="2"/>
  <c r="CC165" i="2"/>
  <c r="CG165" i="2" s="1"/>
  <c r="CE165" i="2"/>
  <c r="CI165" i="2" s="1"/>
  <c r="M167" i="2"/>
  <c r="O167" i="2"/>
  <c r="U167" i="2"/>
  <c r="W167" i="2"/>
  <c r="AC167" i="2"/>
  <c r="AE167" i="2"/>
  <c r="AK167" i="2"/>
  <c r="AM167" i="2"/>
  <c r="AS167" i="2"/>
  <c r="AU167" i="2"/>
  <c r="BA167" i="2"/>
  <c r="BC167" i="2"/>
  <c r="BI167" i="2"/>
  <c r="BK167" i="2"/>
  <c r="BQ167" i="2"/>
  <c r="BS167" i="2"/>
  <c r="BY167" i="2"/>
  <c r="CA167" i="2"/>
  <c r="CC167" i="2"/>
  <c r="CE167" i="2"/>
  <c r="CI167" i="2" s="1"/>
  <c r="CC168" i="2"/>
  <c r="M169" i="2"/>
  <c r="O169" i="2"/>
  <c r="U169" i="2"/>
  <c r="W169" i="2"/>
  <c r="AC169" i="2"/>
  <c r="AE169" i="2"/>
  <c r="AK169" i="2"/>
  <c r="AM169" i="2"/>
  <c r="AS169" i="2"/>
  <c r="AU169" i="2"/>
  <c r="BA169" i="2"/>
  <c r="BC169" i="2"/>
  <c r="BI169" i="2"/>
  <c r="BK169" i="2"/>
  <c r="BQ169" i="2"/>
  <c r="BS169" i="2"/>
  <c r="BY169" i="2"/>
  <c r="CA169" i="2"/>
  <c r="CC169" i="2"/>
  <c r="CG169" i="2" s="1"/>
  <c r="CE169" i="2"/>
  <c r="M170" i="2"/>
  <c r="O170" i="2"/>
  <c r="U170" i="2"/>
  <c r="W170" i="2"/>
  <c r="AC170" i="2"/>
  <c r="AE170" i="2"/>
  <c r="AK170" i="2"/>
  <c r="AM170" i="2"/>
  <c r="AS170" i="2"/>
  <c r="AU170" i="2"/>
  <c r="BA170" i="2"/>
  <c r="BC170" i="2"/>
  <c r="BI170" i="2"/>
  <c r="BK170" i="2"/>
  <c r="BQ170" i="2"/>
  <c r="BS170" i="2"/>
  <c r="BY170" i="2"/>
  <c r="CA170" i="2"/>
  <c r="CC170" i="2"/>
  <c r="CI170" i="2" s="1"/>
  <c r="CE170" i="2"/>
  <c r="M171" i="2"/>
  <c r="O171" i="2"/>
  <c r="U171" i="2"/>
  <c r="W171" i="2"/>
  <c r="AC171" i="2"/>
  <c r="AE171" i="2"/>
  <c r="AK171" i="2"/>
  <c r="AM171" i="2"/>
  <c r="AS171" i="2"/>
  <c r="AU171" i="2"/>
  <c r="BA171" i="2"/>
  <c r="BC171" i="2"/>
  <c r="BI171" i="2"/>
  <c r="BK171" i="2"/>
  <c r="BQ171" i="2"/>
  <c r="BS171" i="2"/>
  <c r="BY171" i="2"/>
  <c r="CA171" i="2"/>
  <c r="CC171" i="2"/>
  <c r="CG171" i="2" s="1"/>
  <c r="CE171" i="2"/>
  <c r="M172" i="2"/>
  <c r="O172" i="2"/>
  <c r="U172" i="2"/>
  <c r="W172" i="2"/>
  <c r="AC172" i="2"/>
  <c r="AE172" i="2"/>
  <c r="AK172" i="2"/>
  <c r="AM172" i="2"/>
  <c r="AS172" i="2"/>
  <c r="AU172" i="2"/>
  <c r="BA172" i="2"/>
  <c r="BC172" i="2"/>
  <c r="BI172" i="2"/>
  <c r="BK172" i="2"/>
  <c r="BQ172" i="2"/>
  <c r="BS172" i="2"/>
  <c r="BY172" i="2"/>
  <c r="CA172" i="2"/>
  <c r="CC172" i="2"/>
  <c r="CG172" i="2" s="1"/>
  <c r="CE172" i="2"/>
  <c r="M173" i="2"/>
  <c r="O173" i="2"/>
  <c r="U173" i="2"/>
  <c r="W173" i="2"/>
  <c r="AC173" i="2"/>
  <c r="AE173" i="2"/>
  <c r="AK173" i="2"/>
  <c r="AM173" i="2"/>
  <c r="AS173" i="2"/>
  <c r="AU173" i="2"/>
  <c r="BA173" i="2"/>
  <c r="BC173" i="2"/>
  <c r="BI173" i="2"/>
  <c r="BK173" i="2"/>
  <c r="BQ173" i="2"/>
  <c r="BS173" i="2"/>
  <c r="BY173" i="2"/>
  <c r="CA173" i="2"/>
  <c r="CC173" i="2"/>
  <c r="CE173" i="2"/>
  <c r="CG173" i="2" s="1"/>
  <c r="BI174" i="2"/>
  <c r="BK174" i="2"/>
  <c r="BQ174" i="2"/>
  <c r="BS174" i="2"/>
  <c r="BY174" i="2"/>
  <c r="CA174" i="2"/>
  <c r="CC174" i="2"/>
  <c r="CG174" i="2" s="1"/>
  <c r="CE174" i="2"/>
  <c r="M175" i="2"/>
  <c r="O175" i="2"/>
  <c r="U175" i="2"/>
  <c r="W175" i="2"/>
  <c r="AC175" i="2"/>
  <c r="AE175" i="2"/>
  <c r="AK175" i="2"/>
  <c r="AM175" i="2"/>
  <c r="AS175" i="2"/>
  <c r="AU175" i="2"/>
  <c r="BA175" i="2"/>
  <c r="BC175" i="2"/>
  <c r="BI175" i="2"/>
  <c r="BK175" i="2"/>
  <c r="BQ175" i="2"/>
  <c r="BS175" i="2"/>
  <c r="BY175" i="2"/>
  <c r="CA175" i="2"/>
  <c r="CC175" i="2"/>
  <c r="CG175" i="2" s="1"/>
  <c r="CE175" i="2"/>
  <c r="I176" i="2"/>
  <c r="K176" i="2"/>
  <c r="O176" i="2" s="1"/>
  <c r="Q176" i="2"/>
  <c r="S176" i="2"/>
  <c r="W176" i="2" s="1"/>
  <c r="Y176" i="2"/>
  <c r="AC176" i="2" s="1"/>
  <c r="AA176" i="2"/>
  <c r="AG176" i="2"/>
  <c r="AK176" i="2" s="1"/>
  <c r="AI176" i="2"/>
  <c r="AM176" i="2" s="1"/>
  <c r="AO176" i="2"/>
  <c r="AO184" i="2" s="1"/>
  <c r="AQ176" i="2"/>
  <c r="AW176" i="2"/>
  <c r="AY176" i="2"/>
  <c r="BC176" i="2" s="1"/>
  <c r="BE176" i="2"/>
  <c r="BG176" i="2"/>
  <c r="BK176" i="2"/>
  <c r="BM176" i="2"/>
  <c r="BQ176" i="2" s="1"/>
  <c r="BO176" i="2"/>
  <c r="BS176" i="2" s="1"/>
  <c r="BU176" i="2"/>
  <c r="BW176" i="2"/>
  <c r="M178" i="2"/>
  <c r="O178" i="2"/>
  <c r="U178" i="2"/>
  <c r="W178" i="2"/>
  <c r="AC178" i="2"/>
  <c r="AE178" i="2"/>
  <c r="AK178" i="2"/>
  <c r="AM178" i="2"/>
  <c r="AS178" i="2"/>
  <c r="AU178" i="2"/>
  <c r="BA178" i="2"/>
  <c r="BC178" i="2"/>
  <c r="BI178" i="2"/>
  <c r="BK178" i="2"/>
  <c r="BQ178" i="2"/>
  <c r="BS178" i="2"/>
  <c r="BY178" i="2"/>
  <c r="CA178" i="2"/>
  <c r="CC178" i="2"/>
  <c r="CG178" i="2" s="1"/>
  <c r="CE178" i="2"/>
  <c r="M179" i="2"/>
  <c r="O179" i="2"/>
  <c r="U179" i="2"/>
  <c r="W179" i="2"/>
  <c r="AC179" i="2"/>
  <c r="AE179" i="2"/>
  <c r="AK179" i="2"/>
  <c r="AM179" i="2"/>
  <c r="AS179" i="2"/>
  <c r="AU179" i="2"/>
  <c r="BA179" i="2"/>
  <c r="BC179" i="2"/>
  <c r="BI179" i="2"/>
  <c r="BK179" i="2"/>
  <c r="BQ179" i="2"/>
  <c r="BS179" i="2"/>
  <c r="BY179" i="2"/>
  <c r="CA179" i="2"/>
  <c r="CC179" i="2"/>
  <c r="CG179" i="2" s="1"/>
  <c r="CE179" i="2"/>
  <c r="M180" i="2"/>
  <c r="O180" i="2"/>
  <c r="U180" i="2"/>
  <c r="W180" i="2"/>
  <c r="AC180" i="2"/>
  <c r="AE180" i="2"/>
  <c r="AK180" i="2"/>
  <c r="AM180" i="2"/>
  <c r="AS180" i="2"/>
  <c r="AU180" i="2"/>
  <c r="BA180" i="2"/>
  <c r="BC180" i="2"/>
  <c r="BI180" i="2"/>
  <c r="BK180" i="2"/>
  <c r="BQ180" i="2"/>
  <c r="BS180" i="2"/>
  <c r="BY180" i="2"/>
  <c r="CA180" i="2"/>
  <c r="CC180" i="2"/>
  <c r="CE180" i="2"/>
  <c r="CG180" i="2" s="1"/>
  <c r="M181" i="2"/>
  <c r="O181" i="2"/>
  <c r="U181" i="2"/>
  <c r="W181" i="2"/>
  <c r="AC181" i="2"/>
  <c r="AE181" i="2"/>
  <c r="AK181" i="2"/>
  <c r="AM181" i="2"/>
  <c r="AS181" i="2"/>
  <c r="AU181" i="2"/>
  <c r="BA181" i="2"/>
  <c r="BC181" i="2"/>
  <c r="BI181" i="2"/>
  <c r="BK181" i="2"/>
  <c r="BQ181" i="2"/>
  <c r="BS181" i="2"/>
  <c r="BY181" i="2"/>
  <c r="CA181" i="2"/>
  <c r="CC181" i="2"/>
  <c r="CG181" i="2" s="1"/>
  <c r="CE181" i="2"/>
  <c r="CI181" i="2" s="1"/>
  <c r="I182" i="2"/>
  <c r="K182" i="2"/>
  <c r="M182" i="2" s="1"/>
  <c r="Q182" i="2"/>
  <c r="S182" i="2"/>
  <c r="U182" i="2" s="1"/>
  <c r="W182" i="2"/>
  <c r="Y182" i="2"/>
  <c r="AA182" i="2"/>
  <c r="AC182" i="2"/>
  <c r="AG182" i="2"/>
  <c r="AK182" i="2" s="1"/>
  <c r="AI182" i="2"/>
  <c r="AO182" i="2"/>
  <c r="AS182" i="2" s="1"/>
  <c r="AQ182" i="2"/>
  <c r="AU182" i="2" s="1"/>
  <c r="AW182" i="2"/>
  <c r="BA182" i="2" s="1"/>
  <c r="AY182" i="2"/>
  <c r="BC182" i="2" s="1"/>
  <c r="BE182" i="2"/>
  <c r="BI182" i="2" s="1"/>
  <c r="BG182" i="2"/>
  <c r="BM182" i="2"/>
  <c r="BM184" i="2" s="1"/>
  <c r="BO182" i="2"/>
  <c r="BS182" i="2" s="1"/>
  <c r="BU182" i="2"/>
  <c r="BW182" i="2"/>
  <c r="CA182" i="2" s="1"/>
  <c r="BY182" i="2"/>
  <c r="M183" i="2"/>
  <c r="O183" i="2"/>
  <c r="U183" i="2"/>
  <c r="W183" i="2"/>
  <c r="AC183" i="2"/>
  <c r="AE183" i="2"/>
  <c r="AK183" i="2"/>
  <c r="AM183" i="2"/>
  <c r="AS183" i="2"/>
  <c r="AU183" i="2"/>
  <c r="BA183" i="2"/>
  <c r="BC183" i="2"/>
  <c r="BI183" i="2"/>
  <c r="BK183" i="2"/>
  <c r="BQ183" i="2"/>
  <c r="BS183" i="2"/>
  <c r="BY183" i="2"/>
  <c r="CA183" i="2"/>
  <c r="CC183" i="2"/>
  <c r="CG183" i="2" s="1"/>
  <c r="CE183" i="2"/>
  <c r="Q184" i="2"/>
  <c r="Y184" i="2"/>
  <c r="AG184" i="2"/>
  <c r="M188" i="2"/>
  <c r="O188" i="2"/>
  <c r="U188" i="2"/>
  <c r="W188" i="2"/>
  <c r="AC188" i="2"/>
  <c r="AE188" i="2"/>
  <c r="AK188" i="2"/>
  <c r="AM188" i="2"/>
  <c r="AS188" i="2"/>
  <c r="AU188" i="2"/>
  <c r="BA188" i="2"/>
  <c r="BC188" i="2"/>
  <c r="BI188" i="2"/>
  <c r="BK188" i="2"/>
  <c r="BQ188" i="2"/>
  <c r="BS188" i="2"/>
  <c r="BY188" i="2"/>
  <c r="CA188" i="2"/>
  <c r="CC188" i="2"/>
  <c r="CE188" i="2"/>
  <c r="CI188" i="2" s="1"/>
  <c r="CG188" i="2"/>
  <c r="I189" i="2"/>
  <c r="K189" i="2"/>
  <c r="K190" i="2" s="1"/>
  <c r="O189" i="2"/>
  <c r="Q189" i="2"/>
  <c r="U189" i="2" s="1"/>
  <c r="S189" i="2"/>
  <c r="Y189" i="2"/>
  <c r="AC189" i="2" s="1"/>
  <c r="AA189" i="2"/>
  <c r="AE189" i="2" s="1"/>
  <c r="AG189" i="2"/>
  <c r="AI189" i="2"/>
  <c r="AI190" i="2" s="1"/>
  <c r="AM189" i="2"/>
  <c r="AO189" i="2"/>
  <c r="AU189" i="2" s="1"/>
  <c r="AQ189" i="2"/>
  <c r="AW189" i="2"/>
  <c r="BA189" i="2" s="1"/>
  <c r="AY189" i="2"/>
  <c r="BE189" i="2"/>
  <c r="BG189" i="2"/>
  <c r="BG190" i="2" s="1"/>
  <c r="BK189" i="2"/>
  <c r="BM189" i="2"/>
  <c r="BQ189" i="2" s="1"/>
  <c r="BO189" i="2"/>
  <c r="BU189" i="2"/>
  <c r="BW189" i="2"/>
  <c r="BY189" i="2"/>
  <c r="I190" i="2"/>
  <c r="M190" i="2" s="1"/>
  <c r="S190" i="2"/>
  <c r="Y190" i="2"/>
  <c r="AG190" i="2"/>
  <c r="AK190" i="2" s="1"/>
  <c r="AQ190" i="2"/>
  <c r="AW190" i="2"/>
  <c r="AY190" i="2"/>
  <c r="BA190" i="2" s="1"/>
  <c r="BC190" i="2"/>
  <c r="BE190" i="2"/>
  <c r="BO190" i="2"/>
  <c r="BU190" i="2"/>
  <c r="BW190" i="2"/>
  <c r="BY190" i="2" s="1"/>
  <c r="CA190" i="2"/>
  <c r="BA145" i="2" l="1"/>
  <c r="CA189" i="2"/>
  <c r="CC182" i="2"/>
  <c r="CI180" i="2"/>
  <c r="BY176" i="2"/>
  <c r="BE184" i="2"/>
  <c r="CG156" i="2"/>
  <c r="AK145" i="2"/>
  <c r="BA126" i="2"/>
  <c r="CC126" i="2"/>
  <c r="CG126" i="2" s="1"/>
  <c r="CC117" i="2"/>
  <c r="CG117" i="2" s="1"/>
  <c r="BQ108" i="2"/>
  <c r="CG104" i="2"/>
  <c r="CA78" i="2"/>
  <c r="AM78" i="2"/>
  <c r="CI77" i="2"/>
  <c r="BA61" i="2"/>
  <c r="BI47" i="2"/>
  <c r="BC12" i="2"/>
  <c r="AM190" i="2"/>
  <c r="S184" i="2"/>
  <c r="W184" i="2" s="1"/>
  <c r="CG167" i="2"/>
  <c r="CG160" i="2"/>
  <c r="CC153" i="2"/>
  <c r="CI151" i="2"/>
  <c r="BQ145" i="2"/>
  <c r="BK108" i="2"/>
  <c r="CI105" i="2"/>
  <c r="CE92" i="2"/>
  <c r="AG85" i="2"/>
  <c r="K70" i="2"/>
  <c r="CG30" i="2"/>
  <c r="BS23" i="2"/>
  <c r="CC12" i="2"/>
  <c r="CG12" i="2" s="1"/>
  <c r="CI7" i="2"/>
  <c r="AS142" i="2"/>
  <c r="CE126" i="2"/>
  <c r="CE117" i="2"/>
  <c r="CC108" i="2"/>
  <c r="CC92" i="2"/>
  <c r="CG92" i="2" s="1"/>
  <c r="AS69" i="2"/>
  <c r="CG59" i="2"/>
  <c r="AS40" i="2"/>
  <c r="CI35" i="2"/>
  <c r="AM23" i="2"/>
  <c r="BO184" i="2"/>
  <c r="BS184" i="2" s="1"/>
  <c r="CC145" i="2"/>
  <c r="CG145" i="2" s="1"/>
  <c r="CA126" i="2"/>
  <c r="AU126" i="2"/>
  <c r="CI125" i="2"/>
  <c r="CE108" i="2"/>
  <c r="W92" i="2"/>
  <c r="I70" i="2"/>
  <c r="I85" i="2" s="1"/>
  <c r="CE47" i="2"/>
  <c r="CI45" i="2"/>
  <c r="BI145" i="2"/>
  <c r="CE145" i="2"/>
  <c r="BY117" i="2"/>
  <c r="CG116" i="2"/>
  <c r="BK78" i="2"/>
  <c r="BY31" i="2"/>
  <c r="CG14" i="2"/>
  <c r="BK190" i="2"/>
  <c r="BK182" i="2"/>
  <c r="AE182" i="2"/>
  <c r="BI176" i="2"/>
  <c r="AS164" i="2"/>
  <c r="CG163" i="2"/>
  <c r="AM126" i="2"/>
  <c r="BC108" i="2"/>
  <c r="O108" i="2"/>
  <c r="CC78" i="2"/>
  <c r="AI70" i="2"/>
  <c r="BK23" i="2"/>
  <c r="U176" i="2"/>
  <c r="CG170" i="2"/>
  <c r="AY145" i="2"/>
  <c r="BC145" i="2" s="1"/>
  <c r="BQ142" i="2"/>
  <c r="AK117" i="2"/>
  <c r="CI99" i="2"/>
  <c r="CI84" i="2"/>
  <c r="CE78" i="2"/>
  <c r="CI78" i="2" s="1"/>
  <c r="BK61" i="2"/>
  <c r="BQ40" i="2"/>
  <c r="CI17" i="2"/>
  <c r="AA190" i="2"/>
  <c r="BY164" i="2"/>
  <c r="CI139" i="2"/>
  <c r="CG135" i="2"/>
  <c r="AE126" i="2"/>
  <c r="CG118" i="2"/>
  <c r="CI65" i="2"/>
  <c r="CG53" i="2"/>
  <c r="CG49" i="2"/>
  <c r="AA70" i="2"/>
  <c r="AA85" i="2" s="1"/>
  <c r="M12" i="2"/>
  <c r="BC189" i="2"/>
  <c r="BU184" i="2"/>
  <c r="AW184" i="2"/>
  <c r="CI159" i="2"/>
  <c r="M145" i="2"/>
  <c r="CC142" i="2"/>
  <c r="CG142" i="2" s="1"/>
  <c r="AC117" i="2"/>
  <c r="O78" i="2"/>
  <c r="CI64" i="2"/>
  <c r="CE61" i="2"/>
  <c r="AS176" i="2"/>
  <c r="AS145" i="2"/>
  <c r="BI142" i="2"/>
  <c r="CE142" i="2"/>
  <c r="CC69" i="2"/>
  <c r="CG69" i="2" s="1"/>
  <c r="CG51" i="2"/>
  <c r="AK47" i="2"/>
  <c r="BG70" i="2"/>
  <c r="AU176" i="2"/>
  <c r="M176" i="2"/>
  <c r="CI171" i="2"/>
  <c r="CI161" i="2"/>
  <c r="AC153" i="2"/>
  <c r="CA145" i="2"/>
  <c r="CI144" i="2"/>
  <c r="BA142" i="2"/>
  <c r="BI126" i="2"/>
  <c r="U126" i="2"/>
  <c r="U117" i="2"/>
  <c r="AK108" i="2"/>
  <c r="AU78" i="2"/>
  <c r="U40" i="2"/>
  <c r="CI37" i="2"/>
  <c r="O31" i="2"/>
  <c r="CE23" i="2"/>
  <c r="BI12" i="2"/>
  <c r="CI11" i="2"/>
  <c r="BI190" i="2"/>
  <c r="CE190" i="2"/>
  <c r="O190" i="2"/>
  <c r="S85" i="2"/>
  <c r="CG68" i="2"/>
  <c r="AS61" i="2"/>
  <c r="AU61" i="2"/>
  <c r="BA47" i="2"/>
  <c r="BC47" i="2"/>
  <c r="AW70" i="2"/>
  <c r="K85" i="2"/>
  <c r="M85" i="2" s="1"/>
  <c r="O70" i="2"/>
  <c r="BY23" i="2"/>
  <c r="CA23" i="2"/>
  <c r="CC164" i="2"/>
  <c r="CG140" i="2"/>
  <c r="CI140" i="2"/>
  <c r="BI189" i="2"/>
  <c r="AK189" i="2"/>
  <c r="M189" i="2"/>
  <c r="BQ182" i="2"/>
  <c r="O182" i="2"/>
  <c r="CI175" i="2"/>
  <c r="BW184" i="2"/>
  <c r="CA184" i="2" s="1"/>
  <c r="CA164" i="2"/>
  <c r="CG120" i="2"/>
  <c r="CI120" i="2"/>
  <c r="CG110" i="2"/>
  <c r="CI110" i="2"/>
  <c r="I93" i="2"/>
  <c r="CG19" i="2"/>
  <c r="CI19" i="2"/>
  <c r="K184" i="2"/>
  <c r="O153" i="2"/>
  <c r="CG79" i="2"/>
  <c r="CI79" i="2"/>
  <c r="BW70" i="2"/>
  <c r="CE31" i="2"/>
  <c r="CG157" i="2"/>
  <c r="CI157" i="2"/>
  <c r="CI126" i="2"/>
  <c r="CC189" i="2"/>
  <c r="CG189" i="2" s="1"/>
  <c r="AM182" i="2"/>
  <c r="AE176" i="2"/>
  <c r="AM164" i="2"/>
  <c r="CE153" i="2"/>
  <c r="CI153" i="2" s="1"/>
  <c r="M153" i="2"/>
  <c r="CI108" i="2"/>
  <c r="BQ61" i="2"/>
  <c r="BS61" i="2"/>
  <c r="CG56" i="2"/>
  <c r="CI56" i="2"/>
  <c r="BY47" i="2"/>
  <c r="CA47" i="2"/>
  <c r="BU70" i="2"/>
  <c r="CG22" i="2"/>
  <c r="CI22" i="2"/>
  <c r="CE189" i="2"/>
  <c r="CG147" i="2"/>
  <c r="CI147" i="2"/>
  <c r="BA176" i="2"/>
  <c r="CC176" i="2"/>
  <c r="CG176" i="2" s="1"/>
  <c r="CI172" i="2"/>
  <c r="CG158" i="2"/>
  <c r="AE69" i="2"/>
  <c r="CE69" i="2"/>
  <c r="AI85" i="2"/>
  <c r="AM85" i="2" s="1"/>
  <c r="AM70" i="2"/>
  <c r="AK31" i="2"/>
  <c r="CE176" i="2"/>
  <c r="CG150" i="2"/>
  <c r="CI150" i="2"/>
  <c r="CG133" i="2"/>
  <c r="CI133" i="2"/>
  <c r="AI93" i="2"/>
  <c r="AA184" i="2"/>
  <c r="AE184" i="2" s="1"/>
  <c r="AE164" i="2"/>
  <c r="CI178" i="2"/>
  <c r="BI164" i="2"/>
  <c r="AI184" i="2"/>
  <c r="AM184" i="2" s="1"/>
  <c r="AM153" i="2"/>
  <c r="CG106" i="2"/>
  <c r="CI106" i="2"/>
  <c r="CG73" i="2"/>
  <c r="CI73" i="2"/>
  <c r="CI61" i="2"/>
  <c r="CG46" i="2"/>
  <c r="CI46" i="2"/>
  <c r="CG36" i="2"/>
  <c r="CI36" i="2"/>
  <c r="AC23" i="2"/>
  <c r="AE23" i="2"/>
  <c r="CC23" i="2"/>
  <c r="CI173" i="2"/>
  <c r="AC164" i="2"/>
  <c r="BM190" i="2"/>
  <c r="BQ190" i="2" s="1"/>
  <c r="AO190" i="2"/>
  <c r="AS190" i="2" s="1"/>
  <c r="Q190" i="2"/>
  <c r="U190" i="2" s="1"/>
  <c r="CA176" i="2"/>
  <c r="CI169" i="2"/>
  <c r="BK164" i="2"/>
  <c r="CG161" i="2"/>
  <c r="AK153" i="2"/>
  <c r="CG143" i="2"/>
  <c r="CI143" i="2"/>
  <c r="CI92" i="2"/>
  <c r="CG28" i="2"/>
  <c r="CE164" i="2"/>
  <c r="W189" i="2"/>
  <c r="BO85" i="2"/>
  <c r="BG85" i="2"/>
  <c r="BK85" i="2" s="1"/>
  <c r="BK70" i="2"/>
  <c r="CG100" i="2"/>
  <c r="CI100" i="2"/>
  <c r="BS189" i="2"/>
  <c r="I184" i="2"/>
  <c r="AS189" i="2"/>
  <c r="CI183" i="2"/>
  <c r="CI174" i="2"/>
  <c r="AY184" i="2"/>
  <c r="BC184" i="2" s="1"/>
  <c r="BC164" i="2"/>
  <c r="CI142" i="2"/>
  <c r="BI85" i="2"/>
  <c r="BE93" i="2"/>
  <c r="U61" i="2"/>
  <c r="W61" i="2"/>
  <c r="CC61" i="2"/>
  <c r="AC47" i="2"/>
  <c r="AE47" i="2"/>
  <c r="Y70" i="2"/>
  <c r="CC47" i="2"/>
  <c r="BI31" i="2"/>
  <c r="BA23" i="2"/>
  <c r="BC23" i="2"/>
  <c r="AK85" i="2"/>
  <c r="AG93" i="2"/>
  <c r="AQ184" i="2"/>
  <c r="AU184" i="2" s="1"/>
  <c r="CE182" i="2"/>
  <c r="CI182" i="2" s="1"/>
  <c r="CI179" i="2"/>
  <c r="BG184" i="2"/>
  <c r="BK184" i="2" s="1"/>
  <c r="BK153" i="2"/>
  <c r="AQ85" i="2"/>
  <c r="BA69" i="2"/>
  <c r="AY70" i="2"/>
  <c r="CE70" i="2" s="1"/>
  <c r="BK40" i="2"/>
  <c r="AM40" i="2"/>
  <c r="O40" i="2"/>
  <c r="BM70" i="2"/>
  <c r="BS70" i="2" s="1"/>
  <c r="AO70" i="2"/>
  <c r="Q70" i="2"/>
  <c r="CE40" i="2"/>
  <c r="CC31" i="2"/>
  <c r="CG31" i="2" s="1"/>
  <c r="CI90" i="2"/>
  <c r="BS69" i="2"/>
  <c r="AU69" i="2"/>
  <c r="W69" i="2"/>
  <c r="CA31" i="2"/>
  <c r="BC31" i="2"/>
  <c r="AE31" i="2"/>
  <c r="CI30" i="2"/>
  <c r="W145" i="2"/>
  <c r="W142" i="2"/>
  <c r="W108" i="2"/>
  <c r="W78" i="2"/>
  <c r="BI70" i="2"/>
  <c r="AK70" i="2"/>
  <c r="M70" i="2"/>
  <c r="U69" i="2"/>
  <c r="CI53" i="2"/>
  <c r="CI50" i="2"/>
  <c r="CI43" i="2"/>
  <c r="CA40" i="2"/>
  <c r="BC40" i="2"/>
  <c r="AE40" i="2"/>
  <c r="CI39" i="2"/>
  <c r="CI16" i="2"/>
  <c r="BK12" i="2"/>
  <c r="AM12" i="2"/>
  <c r="U78" i="2"/>
  <c r="BY40" i="2"/>
  <c r="BA40" i="2"/>
  <c r="AC40" i="2"/>
  <c r="M101" i="1"/>
  <c r="K101" i="1"/>
  <c r="I101" i="1"/>
  <c r="G101" i="1"/>
  <c r="M100" i="1"/>
  <c r="K100" i="1"/>
  <c r="I100" i="1"/>
  <c r="G100" i="1"/>
  <c r="M99" i="1"/>
  <c r="K99" i="1"/>
  <c r="M98" i="1"/>
  <c r="K98" i="1"/>
  <c r="I98" i="1"/>
  <c r="G98" i="1"/>
  <c r="M97" i="1"/>
  <c r="K97" i="1"/>
  <c r="M95" i="1"/>
  <c r="K95" i="1"/>
  <c r="M93" i="1"/>
  <c r="K93" i="1"/>
  <c r="I93" i="1"/>
  <c r="G93" i="1"/>
  <c r="M92" i="1"/>
  <c r="K92" i="1"/>
  <c r="I92" i="1"/>
  <c r="G92" i="1"/>
  <c r="M91" i="1"/>
  <c r="K91" i="1"/>
  <c r="I91" i="1"/>
  <c r="G91" i="1"/>
  <c r="M90" i="1"/>
  <c r="K90" i="1"/>
  <c r="M89" i="1"/>
  <c r="K89" i="1"/>
  <c r="M88" i="1"/>
  <c r="K88" i="1"/>
  <c r="M87" i="1"/>
  <c r="K87" i="1"/>
  <c r="M86" i="1"/>
  <c r="K86" i="1"/>
  <c r="I86" i="1"/>
  <c r="G86" i="1"/>
  <c r="M85" i="1"/>
  <c r="K85" i="1"/>
  <c r="M84" i="1"/>
  <c r="K84" i="1"/>
  <c r="M83" i="1"/>
  <c r="K83" i="1"/>
  <c r="M82" i="1"/>
  <c r="K82" i="1"/>
  <c r="M81" i="1"/>
  <c r="K81" i="1"/>
  <c r="M80" i="1"/>
  <c r="K80" i="1"/>
  <c r="M79" i="1"/>
  <c r="K79" i="1"/>
  <c r="M78" i="1"/>
  <c r="K78" i="1"/>
  <c r="M77" i="1"/>
  <c r="K77" i="1"/>
  <c r="M76" i="1"/>
  <c r="K76" i="1"/>
  <c r="M73" i="1"/>
  <c r="K73" i="1"/>
  <c r="I73" i="1"/>
  <c r="G73" i="1"/>
  <c r="M72" i="1"/>
  <c r="K72" i="1"/>
  <c r="M67" i="1"/>
  <c r="K67" i="1"/>
  <c r="I67" i="1"/>
  <c r="G67" i="1"/>
  <c r="M66" i="1"/>
  <c r="K66" i="1"/>
  <c r="I66" i="1"/>
  <c r="G66" i="1"/>
  <c r="M65" i="1"/>
  <c r="K65" i="1"/>
  <c r="M63" i="1"/>
  <c r="K63" i="1"/>
  <c r="I63" i="1"/>
  <c r="G63" i="1"/>
  <c r="M62" i="1"/>
  <c r="K62" i="1"/>
  <c r="I62" i="1"/>
  <c r="G62" i="1"/>
  <c r="M61" i="1"/>
  <c r="K61" i="1"/>
  <c r="M60" i="1"/>
  <c r="K60" i="1"/>
  <c r="M59" i="1"/>
  <c r="K59" i="1"/>
  <c r="M58" i="1"/>
  <c r="K58" i="1"/>
  <c r="M57" i="1"/>
  <c r="K57" i="1"/>
  <c r="M56" i="1"/>
  <c r="K56" i="1"/>
  <c r="M55" i="1"/>
  <c r="K55" i="1"/>
  <c r="M53" i="1"/>
  <c r="K53" i="1"/>
  <c r="I53" i="1"/>
  <c r="G53" i="1"/>
  <c r="M52" i="1"/>
  <c r="K52" i="1"/>
  <c r="M51" i="1"/>
  <c r="K51" i="1"/>
  <c r="M50" i="1"/>
  <c r="K50" i="1"/>
  <c r="M49" i="1"/>
  <c r="K49" i="1"/>
  <c r="M48" i="1"/>
  <c r="K48" i="1"/>
  <c r="M47" i="1"/>
  <c r="K47" i="1"/>
  <c r="M46" i="1"/>
  <c r="K46" i="1"/>
  <c r="M45" i="1"/>
  <c r="K45" i="1"/>
  <c r="M44" i="1"/>
  <c r="K44" i="1"/>
  <c r="M43" i="1"/>
  <c r="K43" i="1"/>
  <c r="M42" i="1"/>
  <c r="K42" i="1"/>
  <c r="M41" i="1"/>
  <c r="K41" i="1"/>
  <c r="M40" i="1"/>
  <c r="K40" i="1"/>
  <c r="M39" i="1"/>
  <c r="K39" i="1"/>
  <c r="M38" i="1"/>
  <c r="K38" i="1"/>
  <c r="M37" i="1"/>
  <c r="K37" i="1"/>
  <c r="M36" i="1"/>
  <c r="K36" i="1"/>
  <c r="M35" i="1"/>
  <c r="K35" i="1"/>
  <c r="M34" i="1"/>
  <c r="K34" i="1"/>
  <c r="M33" i="1"/>
  <c r="K33" i="1"/>
  <c r="M32" i="1"/>
  <c r="K32" i="1"/>
  <c r="M31" i="1"/>
  <c r="K31" i="1"/>
  <c r="M30" i="1"/>
  <c r="K30" i="1"/>
  <c r="M29" i="1"/>
  <c r="K29" i="1"/>
  <c r="M28" i="1"/>
  <c r="K28" i="1"/>
  <c r="M27" i="1"/>
  <c r="K27" i="1"/>
  <c r="M24" i="1"/>
  <c r="K24" i="1"/>
  <c r="I24" i="1"/>
  <c r="G24" i="1"/>
  <c r="M23" i="1"/>
  <c r="K23" i="1"/>
  <c r="I23" i="1"/>
  <c r="G23" i="1"/>
  <c r="M22" i="1"/>
  <c r="K22" i="1"/>
  <c r="M21" i="1"/>
  <c r="K21" i="1"/>
  <c r="M20" i="1"/>
  <c r="K20" i="1"/>
  <c r="M19" i="1"/>
  <c r="K19" i="1"/>
  <c r="M17" i="1"/>
  <c r="K17" i="1"/>
  <c r="I17" i="1"/>
  <c r="G17" i="1"/>
  <c r="M16" i="1"/>
  <c r="K16" i="1"/>
  <c r="M14" i="1"/>
  <c r="K14" i="1"/>
  <c r="I14" i="1"/>
  <c r="G14" i="1"/>
  <c r="M13" i="1"/>
  <c r="K13" i="1"/>
  <c r="M12" i="1"/>
  <c r="K12" i="1"/>
  <c r="M11" i="1"/>
  <c r="K11" i="1"/>
  <c r="M10" i="1"/>
  <c r="K10" i="1"/>
  <c r="M9" i="1"/>
  <c r="K9" i="1"/>
  <c r="M8" i="1"/>
  <c r="K8" i="1"/>
  <c r="M7" i="1"/>
  <c r="K7" i="1"/>
  <c r="M6" i="1"/>
  <c r="K6" i="1"/>
  <c r="CI12" i="2" l="1"/>
  <c r="CI145" i="2"/>
  <c r="BQ184" i="2"/>
  <c r="CG164" i="2"/>
  <c r="AS184" i="2"/>
  <c r="CG61" i="2"/>
  <c r="CG153" i="2"/>
  <c r="BY184" i="2"/>
  <c r="AU190" i="2"/>
  <c r="CG108" i="2"/>
  <c r="AC190" i="2"/>
  <c r="AE190" i="2"/>
  <c r="CI117" i="2"/>
  <c r="U184" i="2"/>
  <c r="CI69" i="2"/>
  <c r="CG78" i="2"/>
  <c r="CI70" i="2"/>
  <c r="CI40" i="2"/>
  <c r="CG40" i="2"/>
  <c r="K93" i="2"/>
  <c r="M93" i="2" s="1"/>
  <c r="I94" i="2"/>
  <c r="AO85" i="2"/>
  <c r="AU85" i="2" s="1"/>
  <c r="AS70" i="2"/>
  <c r="CC190" i="2"/>
  <c r="CG190" i="2" s="1"/>
  <c r="AK184" i="2"/>
  <c r="AW85" i="2"/>
  <c r="BA70" i="2"/>
  <c r="W190" i="2"/>
  <c r="BU85" i="2"/>
  <c r="BY70" i="2"/>
  <c r="CC70" i="2"/>
  <c r="CG70" i="2" s="1"/>
  <c r="Q85" i="2"/>
  <c r="U70" i="2"/>
  <c r="BM85" i="2"/>
  <c r="BQ70" i="2"/>
  <c r="CG23" i="2"/>
  <c r="CI23" i="2"/>
  <c r="BG93" i="2"/>
  <c r="BI93" i="2" s="1"/>
  <c r="BA184" i="2"/>
  <c r="M184" i="2"/>
  <c r="CC184" i="2"/>
  <c r="AM93" i="2"/>
  <c r="AI94" i="2"/>
  <c r="O85" i="2"/>
  <c r="BE94" i="2"/>
  <c r="AK93" i="2"/>
  <c r="AG94" i="2"/>
  <c r="CI31" i="2"/>
  <c r="CI176" i="2"/>
  <c r="BW85" i="2"/>
  <c r="CA70" i="2"/>
  <c r="AC184" i="2"/>
  <c r="Y85" i="2"/>
  <c r="AC70" i="2"/>
  <c r="AY85" i="2"/>
  <c r="CE85" i="2" s="1"/>
  <c r="BC70" i="2"/>
  <c r="BO93" i="2"/>
  <c r="BS85" i="2"/>
  <c r="CI189" i="2"/>
  <c r="S93" i="2"/>
  <c r="AQ93" i="2"/>
  <c r="AA93" i="2"/>
  <c r="W70" i="2"/>
  <c r="BI184" i="2"/>
  <c r="AE70" i="2"/>
  <c r="CG182" i="2"/>
  <c r="AU70" i="2"/>
  <c r="CG47" i="2"/>
  <c r="CI47" i="2"/>
  <c r="CI164" i="2"/>
  <c r="CE184" i="2"/>
  <c r="O184" i="2"/>
  <c r="BS190" i="2"/>
  <c r="CG184" i="2" l="1"/>
  <c r="S94" i="2"/>
  <c r="AK94" i="2"/>
  <c r="AG185" i="2"/>
  <c r="BM93" i="2"/>
  <c r="BS93" i="2" s="1"/>
  <c r="BQ85" i="2"/>
  <c r="AO93" i="2"/>
  <c r="AS85" i="2"/>
  <c r="BI94" i="2"/>
  <c r="BE185" i="2"/>
  <c r="CI190" i="2"/>
  <c r="Q93" i="2"/>
  <c r="W93" i="2" s="1"/>
  <c r="U85" i="2"/>
  <c r="CC85" i="2"/>
  <c r="CG85" i="2" s="1"/>
  <c r="BK93" i="2"/>
  <c r="BG94" i="2"/>
  <c r="AA94" i="2"/>
  <c r="AC85" i="2"/>
  <c r="Y93" i="2"/>
  <c r="AM94" i="2"/>
  <c r="AI185" i="2"/>
  <c r="I185" i="2"/>
  <c r="AE85" i="2"/>
  <c r="BA85" i="2"/>
  <c r="AW93" i="2"/>
  <c r="BO94" i="2"/>
  <c r="BC85" i="2"/>
  <c r="AY93" i="2"/>
  <c r="BY85" i="2"/>
  <c r="BU93" i="2"/>
  <c r="CE93" i="2"/>
  <c r="O93" i="2"/>
  <c r="K94" i="2"/>
  <c r="CI184" i="2"/>
  <c r="AQ94" i="2"/>
  <c r="CA85" i="2"/>
  <c r="BW93" i="2"/>
  <c r="W85" i="2"/>
  <c r="BE191" i="2" l="1"/>
  <c r="AY94" i="2"/>
  <c r="BC93" i="2"/>
  <c r="AK185" i="2"/>
  <c r="AG191" i="2"/>
  <c r="BY93" i="2"/>
  <c r="BU94" i="2"/>
  <c r="AC93" i="2"/>
  <c r="Y94" i="2"/>
  <c r="BW94" i="2"/>
  <c r="CA93" i="2"/>
  <c r="BO185" i="2"/>
  <c r="AE93" i="2"/>
  <c r="AA185" i="2"/>
  <c r="BA93" i="2"/>
  <c r="AW94" i="2"/>
  <c r="BK94" i="2"/>
  <c r="BG185" i="2"/>
  <c r="I191" i="2"/>
  <c r="AM185" i="2"/>
  <c r="AI191" i="2"/>
  <c r="AS93" i="2"/>
  <c r="AO94" i="2"/>
  <c r="AU94" i="2" s="1"/>
  <c r="BQ93" i="2"/>
  <c r="BM94" i="2"/>
  <c r="AQ185" i="2"/>
  <c r="AU93" i="2"/>
  <c r="S185" i="2"/>
  <c r="O94" i="2"/>
  <c r="K185" i="2"/>
  <c r="M185" i="2" s="1"/>
  <c r="M94" i="2"/>
  <c r="U93" i="2"/>
  <c r="Q94" i="2"/>
  <c r="W94" i="2" s="1"/>
  <c r="CC93" i="2"/>
  <c r="CG93" i="2" s="1"/>
  <c r="CI85" i="2"/>
  <c r="AK191" i="2" l="1"/>
  <c r="BG191" i="2"/>
  <c r="BK191" i="2" s="1"/>
  <c r="BK185" i="2"/>
  <c r="S191" i="2"/>
  <c r="AC94" i="2"/>
  <c r="Y185" i="2"/>
  <c r="BY94" i="2"/>
  <c r="BU185" i="2"/>
  <c r="M191" i="2"/>
  <c r="CI93" i="2"/>
  <c r="AQ191" i="2"/>
  <c r="BA94" i="2"/>
  <c r="AW185" i="2"/>
  <c r="U94" i="2"/>
  <c r="Q185" i="2"/>
  <c r="CC94" i="2"/>
  <c r="AE94" i="2"/>
  <c r="CA94" i="2"/>
  <c r="BW185" i="2"/>
  <c r="BQ94" i="2"/>
  <c r="BM185" i="2"/>
  <c r="BS185" i="2" s="1"/>
  <c r="AA191" i="2"/>
  <c r="AS94" i="2"/>
  <c r="AO185" i="2"/>
  <c r="AU185" i="2" s="1"/>
  <c r="O185" i="2"/>
  <c r="K191" i="2"/>
  <c r="AM191" i="2"/>
  <c r="BS94" i="2"/>
  <c r="BC94" i="2"/>
  <c r="AY185" i="2"/>
  <c r="BO191" i="2"/>
  <c r="BI191" i="2"/>
  <c r="CE94" i="2"/>
  <c r="BI185" i="2"/>
  <c r="CG94" i="2" l="1"/>
  <c r="AY191" i="2"/>
  <c r="BC185" i="2"/>
  <c r="BY185" i="2"/>
  <c r="BU191" i="2"/>
  <c r="CE185" i="2"/>
  <c r="AC185" i="2"/>
  <c r="Y191" i="2"/>
  <c r="AC191" i="2" s="1"/>
  <c r="BS191" i="2"/>
  <c r="U185" i="2"/>
  <c r="Q191" i="2"/>
  <c r="W191" i="2" s="1"/>
  <c r="CC185" i="2"/>
  <c r="AS185" i="2"/>
  <c r="AO191" i="2"/>
  <c r="AS191" i="2" s="1"/>
  <c r="BA185" i="2"/>
  <c r="AW191" i="2"/>
  <c r="W185" i="2"/>
  <c r="BQ185" i="2"/>
  <c r="BM191" i="2"/>
  <c r="BQ191" i="2" s="1"/>
  <c r="BW191" i="2"/>
  <c r="CA191" i="2" s="1"/>
  <c r="CA185" i="2"/>
  <c r="CE191" i="2"/>
  <c r="O191" i="2"/>
  <c r="CI94" i="2"/>
  <c r="AE185" i="2"/>
  <c r="AU191" i="2"/>
  <c r="CI185" i="2" l="1"/>
  <c r="BA191" i="2"/>
  <c r="AE191" i="2"/>
  <c r="BY191" i="2"/>
  <c r="U191" i="2"/>
  <c r="CC191" i="2"/>
  <c r="CG191" i="2" s="1"/>
  <c r="CG185" i="2"/>
  <c r="BC191" i="2"/>
  <c r="CI191" i="2" l="1"/>
</calcChain>
</file>

<file path=xl/sharedStrings.xml><?xml version="1.0" encoding="utf-8"?>
<sst xmlns="http://schemas.openxmlformats.org/spreadsheetml/2006/main" count="373" uniqueCount="343">
  <si>
    <t>Mar 31, 23</t>
  </si>
  <si>
    <t>Mar 31, 22</t>
  </si>
  <si>
    <t>$ Change</t>
  </si>
  <si>
    <t>% Change</t>
  </si>
  <si>
    <t>ASSETS</t>
  </si>
  <si>
    <t>Current Assets</t>
  </si>
  <si>
    <t>Checking/Savings</t>
  </si>
  <si>
    <t>1011 · M&amp;T Bank - Checking</t>
  </si>
  <si>
    <t>1013 · M&amp;T Capital Campaign</t>
  </si>
  <si>
    <t>1014 · M&amp;T - Savings Account</t>
  </si>
  <si>
    <t>1015 · BB&amp;T - Savings Acc</t>
  </si>
  <si>
    <t>1017 · M&amp;T - Shamokin Capital Campaign</t>
  </si>
  <si>
    <t>1019 · First National Bank-Checking</t>
  </si>
  <si>
    <t>1021 · First Natnl Bank-Money Market</t>
  </si>
  <si>
    <t>1040 · Petty Cash</t>
  </si>
  <si>
    <t>Total Checking/Savings</t>
  </si>
  <si>
    <t>Accounts Receivable</t>
  </si>
  <si>
    <t>1110 · Accounts Receivable</t>
  </si>
  <si>
    <t>Total Accounts Receivable</t>
  </si>
  <si>
    <t>Other Current Assets</t>
  </si>
  <si>
    <t>Account for Credit Transfer</t>
  </si>
  <si>
    <t>1310 · Employee Receivables</t>
  </si>
  <si>
    <t>1450 · Prepaid Expenses</t>
  </si>
  <si>
    <t>1460 · Security Deposits</t>
  </si>
  <si>
    <t>Total Other Current Assets</t>
  </si>
  <si>
    <t>Total Current Assets</t>
  </si>
  <si>
    <t>Fixed Assets</t>
  </si>
  <si>
    <t>1600 · Property, Plant &amp; Equipment</t>
  </si>
  <si>
    <t>1609 · Shamokin Shelter</t>
  </si>
  <si>
    <t>1609.10 · Shamokin Equipment &amp; Fixtures</t>
  </si>
  <si>
    <t>1609.11 · Furniture &amp; Fixtures - Shamokin</t>
  </si>
  <si>
    <t>1610 · Land</t>
  </si>
  <si>
    <t>1611 · Equipment/Supplies - CLR</t>
  </si>
  <si>
    <t>1620 · Buildings</t>
  </si>
  <si>
    <t>1630 · Building Improvements</t>
  </si>
  <si>
    <t>1631 · Building Improvements-Sheary</t>
  </si>
  <si>
    <t>1635 · Architect Fees</t>
  </si>
  <si>
    <t>1639 · Furniture &amp; Fixtures Union</t>
  </si>
  <si>
    <t>1640 · Furniture &amp; Fixtures</t>
  </si>
  <si>
    <t>1641 · Furniture &amp; Fixtures-Sheary</t>
  </si>
  <si>
    <t>1650 · Equipment</t>
  </si>
  <si>
    <t>1651 · Equipment-Development</t>
  </si>
  <si>
    <t>1652 · Equipment-Verizon Grant</t>
  </si>
  <si>
    <t>1653 · Equipment-VOCA</t>
  </si>
  <si>
    <t>1654 · Equipment-Other</t>
  </si>
  <si>
    <t>1655 · Equipment-ARRA</t>
  </si>
  <si>
    <t>1656 · Equipment-Shelter Appliances</t>
  </si>
  <si>
    <t>1661 · Vehicle-Subaru</t>
  </si>
  <si>
    <t>1663 · Toyota RAV4 Hybrid 2019</t>
  </si>
  <si>
    <t>1664 · Toyota RAV4 Hybrid 2019-2</t>
  </si>
  <si>
    <t>1666 · Toyota Camry 2022</t>
  </si>
  <si>
    <t>1667 · Toyota SW 2022</t>
  </si>
  <si>
    <t>1668 · Toyota Sienna 2022</t>
  </si>
  <si>
    <t>1600 · Property, Plant &amp; Equipment - Other</t>
  </si>
  <si>
    <t>Total 1600 · Property, Plant &amp; Equipment</t>
  </si>
  <si>
    <t>1700 · Accumulated Depreciation</t>
  </si>
  <si>
    <t>1720 · Accumulated Deprec - Shamokin</t>
  </si>
  <si>
    <t>1721 · Accumulated Deprec - CLR</t>
  </si>
  <si>
    <t>1725 · Accum Deprec - Building</t>
  </si>
  <si>
    <t>1735 · Accum Deprec - Building Improve</t>
  </si>
  <si>
    <t>1745 · Accum Deprec - Furn &amp; Fix</t>
  </si>
  <si>
    <t>1750 · Accum Depr Equipment</t>
  </si>
  <si>
    <t>1755 · Accum Deprec - Vehicles</t>
  </si>
  <si>
    <t>Total 1700 · Accumulated Depreciation</t>
  </si>
  <si>
    <t>Total Fixed Assets</t>
  </si>
  <si>
    <t>Other Assets</t>
  </si>
  <si>
    <t>1500 · Vanguard Brokerage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</si>
  <si>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</si>
  <si>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</si>
  <si>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</si>
  <si>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</si>
  <si>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</si>
  <si>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</si>
  <si>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2010 · Accounts payable</t>
  </si>
  <si>
    <t>Total Accounts Payable</t>
  </si>
  <si>
    <t>Other Current Liabilities</t>
  </si>
  <si>
    <t>2100 · Payroll Liabilities</t>
  </si>
  <si>
    <t>2140 · PA Unemployment Withholding</t>
  </si>
  <si>
    <t>2150 · Local Services Tax Withheld</t>
  </si>
  <si>
    <t>2160 · Local Tax Withheld</t>
  </si>
  <si>
    <t>2166 · Accident</t>
  </si>
  <si>
    <t>2167 · Life Insurance</t>
  </si>
  <si>
    <t>2180 · Medical Insurance Withheld</t>
  </si>
  <si>
    <t>2183 · Transitions Gives Back</t>
  </si>
  <si>
    <t>2185 · United Way Campaign</t>
  </si>
  <si>
    <t>2191 · SIMPLE IRA Withholding</t>
  </si>
  <si>
    <t>2100 · Payroll Liabilities - Other</t>
  </si>
  <si>
    <t>Total 2100 · Payroll Liabilities</t>
  </si>
  <si>
    <t>2220 · Accrued compensation</t>
  </si>
  <si>
    <t>2225 · Accrued Social Security</t>
  </si>
  <si>
    <t>2226 · Accrued Medicare</t>
  </si>
  <si>
    <t>2227 · Accrued Retirement Contribution</t>
  </si>
  <si>
    <t>Total Other Current Liabilities</t>
  </si>
  <si>
    <t>Total Current Liabilities</t>
  </si>
  <si>
    <t>Total Liabilities</t>
  </si>
  <si>
    <t>Equity</t>
  </si>
  <si>
    <t>3010 · Unrestrict (retained earnings)</t>
  </si>
  <si>
    <t>3100 · Temporarily restrict net asset</t>
  </si>
  <si>
    <t>3120 · Temp restricted net assets</t>
  </si>
  <si>
    <t>Total 3100 · Temporarily restrict net asset</t>
  </si>
  <si>
    <t>Net Income</t>
  </si>
  <si>
    <t>Total Equity</t>
  </si>
  <si>
    <t>TOTAL LIABILITIES &amp; EQUITY</t>
  </si>
  <si>
    <t>Total Fundraising/Contributions for March 2023 was $22,703.21</t>
  </si>
  <si>
    <t>Net Other Income</t>
  </si>
  <si>
    <t>Total Other Expense</t>
  </si>
  <si>
    <t>9800 · Fixed asset purchases</t>
  </si>
  <si>
    <t>Other Expense</t>
  </si>
  <si>
    <t>Other Income/Expense</t>
  </si>
  <si>
    <t>Net Ordinary Income</t>
  </si>
  <si>
    <t>Total Expense</t>
  </si>
  <si>
    <t>8900 · Fundraising Expenses</t>
  </si>
  <si>
    <t>Total 8700 · Passthrough Expenses</t>
  </si>
  <si>
    <t>8700 · Passthrough Expenses - Other</t>
  </si>
  <si>
    <t>8760 · STOP Meeting Expenses</t>
  </si>
  <si>
    <t>8726 · STOP Snyder County</t>
  </si>
  <si>
    <t>8701 · STOP Union County</t>
  </si>
  <si>
    <t>8700 · Passthrough Expenses</t>
  </si>
  <si>
    <t>Total 8500 · Misc expenses</t>
  </si>
  <si>
    <t>8500 · Misc expenses - Other</t>
  </si>
  <si>
    <t>8599 · Uncategorized Expense</t>
  </si>
  <si>
    <t>8590 · Other expenses</t>
  </si>
  <si>
    <t>8570 · Clearance Checks</t>
  </si>
  <si>
    <t>8520 · Fees and Licenses</t>
  </si>
  <si>
    <t>8515 · Credit Card Fees</t>
  </si>
  <si>
    <t>8512 · Bank Service &amp; Finance Charge</t>
  </si>
  <si>
    <t>8507 · Agency DNA</t>
  </si>
  <si>
    <t>8505 · Indirect Expense Allocations</t>
  </si>
  <si>
    <t>8500 · Misc expenses</t>
  </si>
  <si>
    <t>8200 · PCADV Relocation</t>
  </si>
  <si>
    <t>Total 7700 · Program Expenses-occupancy</t>
  </si>
  <si>
    <t>7765 · Depreciation Expense</t>
  </si>
  <si>
    <t>7720 · Utilities</t>
  </si>
  <si>
    <t>7714 · PCADV HUD RRH</t>
  </si>
  <si>
    <t>7713 · CoC Financial Assistance</t>
  </si>
  <si>
    <t>7712 · CoC Rental Assistance</t>
  </si>
  <si>
    <t>7711 · Safe Homes/Hotels/Motels</t>
  </si>
  <si>
    <t>7710 · Rent</t>
  </si>
  <si>
    <t>7119 · PSH Utilities</t>
  </si>
  <si>
    <t>7117 · PSH Rental Assistance</t>
  </si>
  <si>
    <t>7700 · Program Expenses-occupancy</t>
  </si>
  <si>
    <t>Total 7300 · Travel &amp; meetings expenses</t>
  </si>
  <si>
    <t>7300 · Travel &amp; meetings expenses - Other</t>
  </si>
  <si>
    <t>7346 · Gas Cards</t>
  </si>
  <si>
    <t>7345 · STOP Training</t>
  </si>
  <si>
    <t>7340 · Staff development</t>
  </si>
  <si>
    <t>7320 · Conference,convention,meeting</t>
  </si>
  <si>
    <t>7309 · Travel</t>
  </si>
  <si>
    <t>7300 · Travel &amp; meetings expenses</t>
  </si>
  <si>
    <t>Total 7200 · Program Expenses-Other</t>
  </si>
  <si>
    <t>7283 · Equipment</t>
  </si>
  <si>
    <t>7270 · Repairs and Maintenance</t>
  </si>
  <si>
    <t>Total 7260 · Professional fees</t>
  </si>
  <si>
    <t>7260 · Professional fees - Other</t>
  </si>
  <si>
    <t>7260.7 · Professional Accounting Service</t>
  </si>
  <si>
    <t>7260.5 · Other Professional Service</t>
  </si>
  <si>
    <t>7260.4 · Contracted Therapist</t>
  </si>
  <si>
    <t>7260.3 · Housekeeping/Cleaning</t>
  </si>
  <si>
    <t>7260.2 · IT/Networking Expenses</t>
  </si>
  <si>
    <t>7260.1 · Attorney Fees</t>
  </si>
  <si>
    <t>7260 · Professional fees</t>
  </si>
  <si>
    <t>7250 · Membership dues - organization</t>
  </si>
  <si>
    <t>7240 · Insurance -General</t>
  </si>
  <si>
    <t>7235 · Audit Fees</t>
  </si>
  <si>
    <t>7225 · Administrative Fees-Americorp</t>
  </si>
  <si>
    <t>7220 · Administrative Fees-Grants</t>
  </si>
  <si>
    <t>7210 · Advertising expenses</t>
  </si>
  <si>
    <t>7200 · Program Expenses-Other</t>
  </si>
  <si>
    <t>Total 7100 · Program Services</t>
  </si>
  <si>
    <t>7180 · Library, Subscripts, Software</t>
  </si>
  <si>
    <t>7170 · Printing &amp; copying</t>
  </si>
  <si>
    <t>7162 · Equipment Maintenance</t>
  </si>
  <si>
    <t>7160 · Equip rental</t>
  </si>
  <si>
    <t>7140 · Postage, shipping, delivery</t>
  </si>
  <si>
    <t>7130 · Telephone &amp; telecommunications</t>
  </si>
  <si>
    <t>7116 · Food-Shelter residents</t>
  </si>
  <si>
    <t>7115 · Gift Cards</t>
  </si>
  <si>
    <t>Total 7109 · Supplies</t>
  </si>
  <si>
    <t>7109 · Supplies - Other</t>
  </si>
  <si>
    <t>7109.3 · Outreach Expenses</t>
  </si>
  <si>
    <t>7109.2 · Client Program Purchases</t>
  </si>
  <si>
    <t>7109.1 · Minor Supply Equipment Purchase</t>
  </si>
  <si>
    <t>7109 · Supplies</t>
  </si>
  <si>
    <t>7108 · Financial Assistance</t>
  </si>
  <si>
    <t>7107 · Match Savings Expense</t>
  </si>
  <si>
    <t>7100 · Program Services</t>
  </si>
  <si>
    <t>Total 7010 · Employee Benefits</t>
  </si>
  <si>
    <t>7010 · Employee Benefits - Other</t>
  </si>
  <si>
    <t>7022 · Employee Assistance Program</t>
  </si>
  <si>
    <t>7017 · Unemployment Comp</t>
  </si>
  <si>
    <t>7016 · Workers Compensation</t>
  </si>
  <si>
    <t>7015 · Disability Insurance</t>
  </si>
  <si>
    <t>7014 · Employee Health Insurance</t>
  </si>
  <si>
    <t>7013 · Pension plan contributions</t>
  </si>
  <si>
    <t>7012 · Medicare</t>
  </si>
  <si>
    <t>7011 · Social Security Tax</t>
  </si>
  <si>
    <t>7010 · Employee Benefits</t>
  </si>
  <si>
    <t>66900 · Reconciliation Discrepancies</t>
  </si>
  <si>
    <t>6560 · Salaries and Wages</t>
  </si>
  <si>
    <t>Expense</t>
  </si>
  <si>
    <t>Gross Profit</t>
  </si>
  <si>
    <t>Total Income</t>
  </si>
  <si>
    <t>Total 5 · Earned revenues</t>
  </si>
  <si>
    <t>5311 · Interest Capital Campaign Accou</t>
  </si>
  <si>
    <t>5310 · Interest-savings/short-term inv</t>
  </si>
  <si>
    <t>5100 · Interest Dividend Income</t>
  </si>
  <si>
    <t>5 · Earned revenues</t>
  </si>
  <si>
    <t>4580 · Education Department Sales</t>
  </si>
  <si>
    <t>4576 · Income Refund</t>
  </si>
  <si>
    <t>Total 4 · Contributed support</t>
  </si>
  <si>
    <t>4570 · Legacies &amp; bequests</t>
  </si>
  <si>
    <t>4510 · Indiv/business contribution</t>
  </si>
  <si>
    <t>4430 · Fundraising-Other</t>
  </si>
  <si>
    <t>4420 · Fundraising - Auction</t>
  </si>
  <si>
    <t>4410 · Fundraising-Annual Appeal</t>
  </si>
  <si>
    <t>4250 · United Way</t>
  </si>
  <si>
    <t>Total 4230 · Foundation/trust grants</t>
  </si>
  <si>
    <t>4230 · Foundation/trust grants - Other</t>
  </si>
  <si>
    <t>4238 · - Healthy Workplace 2022 Sunbur</t>
  </si>
  <si>
    <t>4237 · Seiple Family Foundation</t>
  </si>
  <si>
    <t>4236 · Women's Giving Circle</t>
  </si>
  <si>
    <t>4235 · FCFP - DEI Grant</t>
  </si>
  <si>
    <t>4232 · Degenstein Foundation</t>
  </si>
  <si>
    <t>4230 · Foundation/trust grants</t>
  </si>
  <si>
    <t>Total 4010 · Government grants</t>
  </si>
  <si>
    <t>Total 4170 · VOCA</t>
  </si>
  <si>
    <t>33161 · VOCA 20-23 Non Comp</t>
  </si>
  <si>
    <t>30423 · Sunbury Cares</t>
  </si>
  <si>
    <t>29281 · Family Justice Center</t>
  </si>
  <si>
    <t>28952 · VOCA Non Comp 19-21</t>
  </si>
  <si>
    <t>28951 · VOCA - Service Enhancement</t>
  </si>
  <si>
    <t>4170 · VOCA</t>
  </si>
  <si>
    <t>4166.33 · HUD PSH 23 PA0445</t>
  </si>
  <si>
    <t>Total 4164 · HUD CoC</t>
  </si>
  <si>
    <t>4164 · HUD CoC - Other</t>
  </si>
  <si>
    <t>4166.21 · PSH Lycoming 21-22</t>
  </si>
  <si>
    <t>4166.20 · PSH Lycoming 20-21</t>
  </si>
  <si>
    <t>4165.21 · PSH Schuylkill 21-22</t>
  </si>
  <si>
    <t>4165.20 · PSH Schuylkill 20-21</t>
  </si>
  <si>
    <t>4164.22 · HUD CoC RRH</t>
  </si>
  <si>
    <t>4164.20 · CoC RRH 2020-21</t>
  </si>
  <si>
    <t>4119.21 · Coordinated Entry 11.21 - 10.22</t>
  </si>
  <si>
    <t>4119.20 · Coordinated Entry 11.20 - 10.21</t>
  </si>
  <si>
    <t>4115.22 · PCADV RRH 2022</t>
  </si>
  <si>
    <t>4115.21 · PCADV RRH 2021</t>
  </si>
  <si>
    <t>4115.20 · PCADV RRH 2020</t>
  </si>
  <si>
    <t>4164 · HUD CoC</t>
  </si>
  <si>
    <t>Total 4125 · STOP UNION</t>
  </si>
  <si>
    <t>4125 · STOP UNION - Other</t>
  </si>
  <si>
    <t>4125.23 · 2023 STOP Union</t>
  </si>
  <si>
    <t>4125.22 · 2022 STOP Union</t>
  </si>
  <si>
    <t>4125.21 · 2021 STOP Union</t>
  </si>
  <si>
    <t>4125.20 · 2020 STOP Union</t>
  </si>
  <si>
    <t>4125 · STOP UNION</t>
  </si>
  <si>
    <t>Total 4124 · STOP SNYDER</t>
  </si>
  <si>
    <t>4124 · STOP SNYDER - Other</t>
  </si>
  <si>
    <t>4124.23 · 2023 STOP Snyder</t>
  </si>
  <si>
    <t>4124.22 · 2022 STOP Snyder</t>
  </si>
  <si>
    <t>4124.21 · 2021 - STOP Snyder</t>
  </si>
  <si>
    <t>4124.20 · 2020 STOP Snyder</t>
  </si>
  <si>
    <t>4124 · STOP SNYDER</t>
  </si>
  <si>
    <t>4105 · PAATH15 Human Trafficking</t>
  </si>
  <si>
    <t>4090.23 · Union ARPA</t>
  </si>
  <si>
    <t>Total 4089 · PCAR</t>
  </si>
  <si>
    <t>4190 · PCAR-SA FVPSA  ARP</t>
  </si>
  <si>
    <t>4180 · PCAR-RSCCA</t>
  </si>
  <si>
    <t>4110 · PCAR-SASP</t>
  </si>
  <si>
    <t>4100 · PCAR-DOH</t>
  </si>
  <si>
    <t>4090 · PCAR-DHS</t>
  </si>
  <si>
    <t>4089 · PCAR</t>
  </si>
  <si>
    <t>4080.30 · PCADV - Child Access &amp; Visitatn</t>
  </si>
  <si>
    <t>Total 4080 · PCADV</t>
  </si>
  <si>
    <t>4080 · PCADV - Other</t>
  </si>
  <si>
    <t>4080.29 · PHARE - 22</t>
  </si>
  <si>
    <t>4080.28 · Prevention Initiative</t>
  </si>
  <si>
    <t>4080.27 · FVPSA ARP Mobile</t>
  </si>
  <si>
    <t>4080.26 · Home4Good(Stabler)</t>
  </si>
  <si>
    <t>4080.25 · FVPSA ARP</t>
  </si>
  <si>
    <t>4080.23 · PCADV DEI Mini Grant</t>
  </si>
  <si>
    <t>4080.22 · FVPSA Cares Act</t>
  </si>
  <si>
    <t>4080.21 · PCADV Allstate</t>
  </si>
  <si>
    <t>4080 · PCADV</t>
  </si>
  <si>
    <t>Total 4066 · DOJ</t>
  </si>
  <si>
    <t>4066.2 · Susquehanna University 21-23</t>
  </si>
  <si>
    <t>4066.1 · Susquehanna University -18-20</t>
  </si>
  <si>
    <t>4066 · DOJ</t>
  </si>
  <si>
    <t>4014 · Passthrough Income Snyder</t>
  </si>
  <si>
    <t>4012 · Passthrough Income Union</t>
  </si>
  <si>
    <t>4010 · Government grants</t>
  </si>
  <si>
    <t>4 · Contributed support</t>
  </si>
  <si>
    <t>Income</t>
  </si>
  <si>
    <t>Ordinary Income/Expense</t>
  </si>
  <si>
    <t>% of Budget</t>
  </si>
  <si>
    <t>$ Over Budget</t>
  </si>
  <si>
    <t>Budget</t>
  </si>
  <si>
    <t>Jul '22 - Mar 23</t>
  </si>
  <si>
    <t>Mar 23</t>
  </si>
  <si>
    <t>Feb 23</t>
  </si>
  <si>
    <t>Jan 23</t>
  </si>
  <si>
    <t>Dec 22</t>
  </si>
  <si>
    <t>Nov 22</t>
  </si>
  <si>
    <t>Oct 22</t>
  </si>
  <si>
    <t>Sep 22</t>
  </si>
  <si>
    <t>Aug 22</t>
  </si>
  <si>
    <t>Jul 22</t>
  </si>
  <si>
    <t>TOTAL</t>
  </si>
  <si>
    <t>Total March AR as of 04/17/2023 is $187,486.13</t>
  </si>
  <si>
    <t>Partial Payment of $26,042.13 received 04/06/23</t>
  </si>
  <si>
    <t>Payments received between 04/04 and 04/10/23</t>
  </si>
  <si>
    <t>YWCA of Greater Harrisburg</t>
  </si>
  <si>
    <t>Union ARPA</t>
  </si>
  <si>
    <t>STOP-Union County</t>
  </si>
  <si>
    <t>STOP-Snyder County</t>
  </si>
  <si>
    <t>Snyder Co Commissioners</t>
  </si>
  <si>
    <t>Total PCCD.</t>
  </si>
  <si>
    <t>VOCA 20-23</t>
  </si>
  <si>
    <t>PCCD.</t>
  </si>
  <si>
    <t>Total PCAR DOH</t>
  </si>
  <si>
    <t>PHHS</t>
  </si>
  <si>
    <t>PCAR DOH</t>
  </si>
  <si>
    <t>PCAR - Union RSCCA</t>
  </si>
  <si>
    <t>PCAR-SA FVPSA ARP</t>
  </si>
  <si>
    <t>PCAR-DPW-SASP</t>
  </si>
  <si>
    <t>Total PCAR-DPW</t>
  </si>
  <si>
    <t>Title XX</t>
  </si>
  <si>
    <t>Act 44</t>
  </si>
  <si>
    <t>PCAR-DPW</t>
  </si>
  <si>
    <t>PCADV RRH</t>
  </si>
  <si>
    <t>PCADV Mobile ARP</t>
  </si>
  <si>
    <t>PCADV - Child Access and Visitation</t>
  </si>
  <si>
    <t>Total PCADV</t>
  </si>
  <si>
    <t>PCADV - Other</t>
  </si>
  <si>
    <t>Allstate Foundation</t>
  </si>
  <si>
    <t>PCADV</t>
  </si>
  <si>
    <t>HUD PSH 23 PA0445</t>
  </si>
  <si>
    <t>HUD CoC RRH Program</t>
  </si>
  <si>
    <t>HUD CE Specialist</t>
  </si>
  <si>
    <t>AR Adjustment</t>
  </si>
  <si>
    <t>&gt; 90</t>
  </si>
  <si>
    <t>61 - 90</t>
  </si>
  <si>
    <t>31 - 60</t>
  </si>
  <si>
    <t>1 - 30</t>
  </si>
  <si>
    <t>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</si>
</sst>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9" fontId="2" fillId="0" borderId="0" xfId="0" applyNumberFormat="1" applyFont="1"/>
    <xf numFmtId="49" fontId="3" fillId="0" borderId="0" xfId="0" applyNumberFormat="1" applyFont="1" applyAlignment="1">
      <alignment horizontal="centerContinuous"/>
    </xf>
    <xf numFmtId="49" fontId="3" fillId="0" borderId="1" xfId="0" applyNumberFormat="1" applyFont="1" applyBorder="1" applyAlignment="1">
      <alignment horizontal="centerContinuous"/>
    </xf>
    <xf numFmtId="0" fontId="3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/>
    <xf numFmtId="49" fontId="4" fillId="0" borderId="0" xfId="0" applyNumberFormat="1" applyFont="1"/>
    <xf numFmtId="165" fontId="4" fillId="0" borderId="0" xfId="0" applyNumberFormat="1" applyFont="1"/>
    <xf numFmtId="164" fontId="4" fillId="0" borderId="3" xfId="0" applyNumberFormat="1" applyFont="1" applyBorder="1"/>
    <xf numFmtId="165" fontId="4" fillId="0" borderId="3" xfId="0" applyNumberFormat="1" applyFont="1" applyBorder="1"/>
    <xf numFmtId="164" fontId="4" fillId="0" borderId="4" xfId="0" applyNumberFormat="1" applyFont="1" applyBorder="1"/>
    <xf numFmtId="165" fontId="4" fillId="0" borderId="4" xfId="0" applyNumberFormat="1" applyFont="1" applyBorder="1"/>
    <xf numFmtId="164" fontId="4" fillId="0" borderId="6" xfId="0" applyNumberFormat="1" applyFont="1" applyBorder="1"/>
    <xf numFmtId="165" fontId="4" fillId="0" borderId="6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0" fontId="2" fillId="0" borderId="0" xfId="0" applyFont="1"/>
    <xf numFmtId="0" fontId="3" fillId="2" borderId="0" xfId="0" applyFont="1" applyFill="1"/>
    <xf numFmtId="165" fontId="4" fillId="3" borderId="0" xfId="0" applyNumberFormat="1" applyFont="1" applyFill="1"/>
    <xf numFmtId="165" fontId="4" fillId="3" borderId="3" xfId="0" applyNumberFormat="1" applyFont="1" applyFill="1" applyBorder="1"/>
    <xf numFmtId="164" fontId="4" fillId="2" borderId="0" xfId="0" applyNumberFormat="1" applyFont="1" applyFill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/>
    <xf numFmtId="0" fontId="3" fillId="3" borderId="0" xfId="0" applyFont="1" applyFill="1"/>
    <xf numFmtId="0" fontId="3" fillId="4" borderId="0" xfId="0" applyFont="1" applyFill="1"/>
    <xf numFmtId="164" fontId="4" fillId="4" borderId="0" xfId="0" applyNumberFormat="1" applyFont="1" applyFill="1"/>
    <xf numFmtId="164" fontId="4" fillId="4" borderId="3" xfId="0" applyNumberFormat="1" applyFont="1" applyFill="1" applyBorder="1"/>
    <xf numFmtId="49" fontId="2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 xr:uid="{3066C54C-E809-42D6-9715-DF6F5847B4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0</xdr:row>
          <xdr:rowOff>228600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0</xdr:row>
          <xdr:rowOff>228600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02919-69DF-4E37-8574-7D46B69C57DD}">
  <sheetPr codeName="Sheet1">
    <pageSetUpPr fitToPage="1"/>
  </sheetPr>
  <dimension ref="A1:M102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O15" sqref="O15"/>
    </sheetView>
  </sheetViews>
  <sheetFormatPr defaultRowHeight="18.75" x14ac:dyDescent="0.3"/>
  <cols>
    <col min="1" max="5" width="3" style="20" customWidth="1"/>
    <col min="6" max="6" width="30.85546875" style="20" customWidth="1"/>
    <col min="7" max="7" width="16.42578125" style="4" bestFit="1" customWidth="1"/>
    <col min="8" max="8" width="2.28515625" style="4" customWidth="1"/>
    <col min="9" max="9" width="16.42578125" style="4" bestFit="1" customWidth="1"/>
    <col min="10" max="10" width="2.28515625" style="4" customWidth="1"/>
    <col min="11" max="11" width="14.28515625" style="4" bestFit="1" customWidth="1"/>
    <col min="12" max="12" width="2.28515625" style="4" customWidth="1"/>
    <col min="13" max="13" width="12" style="4" bestFit="1" customWidth="1"/>
    <col min="14" max="16384" width="9.140625" style="4"/>
  </cols>
  <sheetData>
    <row r="1" spans="1:13" ht="19.5" thickBot="1" x14ac:dyDescent="0.35">
      <c r="A1" s="1"/>
      <c r="B1" s="1"/>
      <c r="C1" s="1"/>
      <c r="D1" s="1"/>
      <c r="E1" s="1"/>
      <c r="F1" s="1"/>
      <c r="G1" s="2"/>
      <c r="H1" s="3"/>
      <c r="I1" s="2"/>
      <c r="J1" s="3"/>
      <c r="K1" s="2"/>
      <c r="L1" s="3"/>
      <c r="M1" s="2"/>
    </row>
    <row r="2" spans="1:13" s="8" customFormat="1" ht="20.25" thickTop="1" thickBot="1" x14ac:dyDescent="0.35">
      <c r="A2" s="5"/>
      <c r="B2" s="5"/>
      <c r="C2" s="5"/>
      <c r="D2" s="5"/>
      <c r="E2" s="5"/>
      <c r="F2" s="5"/>
      <c r="G2" s="6" t="s">
        <v>0</v>
      </c>
      <c r="H2" s="7"/>
      <c r="I2" s="6" t="s">
        <v>1</v>
      </c>
      <c r="J2" s="7"/>
      <c r="K2" s="6" t="s">
        <v>2</v>
      </c>
      <c r="L2" s="7"/>
      <c r="M2" s="6" t="s">
        <v>3</v>
      </c>
    </row>
    <row r="3" spans="1:13" ht="19.5" thickTop="1" x14ac:dyDescent="0.3">
      <c r="A3" s="1" t="s">
        <v>4</v>
      </c>
      <c r="B3" s="1"/>
      <c r="C3" s="1"/>
      <c r="D3" s="1"/>
      <c r="E3" s="1"/>
      <c r="F3" s="1"/>
      <c r="G3" s="9"/>
      <c r="H3" s="10"/>
      <c r="I3" s="9"/>
      <c r="J3" s="10"/>
      <c r="K3" s="9"/>
      <c r="L3" s="10"/>
      <c r="M3" s="11"/>
    </row>
    <row r="4" spans="1:13" x14ac:dyDescent="0.3">
      <c r="A4" s="1"/>
      <c r="B4" s="1" t="s">
        <v>5</v>
      </c>
      <c r="C4" s="1"/>
      <c r="D4" s="1"/>
      <c r="E4" s="1"/>
      <c r="F4" s="1"/>
      <c r="G4" s="9"/>
      <c r="H4" s="10"/>
      <c r="I4" s="9"/>
      <c r="J4" s="10"/>
      <c r="K4" s="9"/>
      <c r="L4" s="10"/>
      <c r="M4" s="11"/>
    </row>
    <row r="5" spans="1:13" x14ac:dyDescent="0.3">
      <c r="A5" s="1"/>
      <c r="B5" s="1"/>
      <c r="C5" s="1" t="s">
        <v>6</v>
      </c>
      <c r="D5" s="1"/>
      <c r="E5" s="1"/>
      <c r="F5" s="1"/>
      <c r="G5" s="9"/>
      <c r="H5" s="10"/>
      <c r="I5" s="9"/>
      <c r="J5" s="10"/>
      <c r="K5" s="9"/>
      <c r="L5" s="10"/>
      <c r="M5" s="11"/>
    </row>
    <row r="6" spans="1:13" x14ac:dyDescent="0.3">
      <c r="A6" s="1"/>
      <c r="B6" s="1"/>
      <c r="C6" s="1"/>
      <c r="D6" s="1" t="s">
        <v>7</v>
      </c>
      <c r="E6" s="1"/>
      <c r="F6" s="1"/>
      <c r="G6" s="9">
        <v>345432.8</v>
      </c>
      <c r="H6" s="10"/>
      <c r="I6" s="9">
        <v>272432.58</v>
      </c>
      <c r="J6" s="10"/>
      <c r="K6" s="9">
        <f t="shared" ref="K6:K14" si="0">ROUND((G6-I6),5)</f>
        <v>73000.22</v>
      </c>
      <c r="L6" s="10"/>
      <c r="M6" s="11">
        <f t="shared" ref="M6:M14" si="1">ROUND(IF(G6=0, IF(I6=0, 0, SIGN(-I6)), IF(I6=0, SIGN(G6), (G6-I6)/ABS(I6))),5)</f>
        <v>0.26795999999999998</v>
      </c>
    </row>
    <row r="7" spans="1:13" x14ac:dyDescent="0.3">
      <c r="A7" s="1"/>
      <c r="B7" s="1"/>
      <c r="C7" s="1"/>
      <c r="D7" s="1" t="s">
        <v>8</v>
      </c>
      <c r="E7" s="1"/>
      <c r="F7" s="1"/>
      <c r="G7" s="9">
        <v>566.05999999999995</v>
      </c>
      <c r="H7" s="10"/>
      <c r="I7" s="9">
        <v>50539.09</v>
      </c>
      <c r="J7" s="10"/>
      <c r="K7" s="9">
        <f t="shared" si="0"/>
        <v>-49973.03</v>
      </c>
      <c r="L7" s="10"/>
      <c r="M7" s="11">
        <f t="shared" si="1"/>
        <v>-0.98880000000000001</v>
      </c>
    </row>
    <row r="8" spans="1:13" x14ac:dyDescent="0.3">
      <c r="A8" s="1"/>
      <c r="B8" s="1"/>
      <c r="C8" s="1"/>
      <c r="D8" s="1" t="s">
        <v>9</v>
      </c>
      <c r="E8" s="1"/>
      <c r="F8" s="1"/>
      <c r="G8" s="9">
        <v>350103.51</v>
      </c>
      <c r="H8" s="10"/>
      <c r="I8" s="9">
        <v>350030.16</v>
      </c>
      <c r="J8" s="10"/>
      <c r="K8" s="9">
        <f t="shared" si="0"/>
        <v>73.349999999999994</v>
      </c>
      <c r="L8" s="10"/>
      <c r="M8" s="11">
        <f t="shared" si="1"/>
        <v>2.1000000000000001E-4</v>
      </c>
    </row>
    <row r="9" spans="1:13" x14ac:dyDescent="0.3">
      <c r="A9" s="1"/>
      <c r="B9" s="1"/>
      <c r="C9" s="1"/>
      <c r="D9" s="1" t="s">
        <v>10</v>
      </c>
      <c r="E9" s="1"/>
      <c r="F9" s="1"/>
      <c r="G9" s="9">
        <v>0</v>
      </c>
      <c r="H9" s="10"/>
      <c r="I9" s="9">
        <v>96812.28</v>
      </c>
      <c r="J9" s="10"/>
      <c r="K9" s="9">
        <f t="shared" si="0"/>
        <v>-96812.28</v>
      </c>
      <c r="L9" s="10"/>
      <c r="M9" s="11">
        <f t="shared" si="1"/>
        <v>-1</v>
      </c>
    </row>
    <row r="10" spans="1:13" x14ac:dyDescent="0.3">
      <c r="A10" s="1"/>
      <c r="B10" s="1"/>
      <c r="C10" s="1"/>
      <c r="D10" s="1" t="s">
        <v>11</v>
      </c>
      <c r="E10" s="1"/>
      <c r="F10" s="1"/>
      <c r="G10" s="9">
        <v>17967.11</v>
      </c>
      <c r="H10" s="10"/>
      <c r="I10" s="9">
        <v>21991.11</v>
      </c>
      <c r="J10" s="10"/>
      <c r="K10" s="9">
        <f t="shared" si="0"/>
        <v>-4024</v>
      </c>
      <c r="L10" s="10"/>
      <c r="M10" s="11">
        <f t="shared" si="1"/>
        <v>-0.18298</v>
      </c>
    </row>
    <row r="11" spans="1:13" x14ac:dyDescent="0.3">
      <c r="A11" s="1"/>
      <c r="B11" s="1"/>
      <c r="C11" s="1"/>
      <c r="D11" s="1" t="s">
        <v>12</v>
      </c>
      <c r="E11" s="1"/>
      <c r="F11" s="1"/>
      <c r="G11" s="9">
        <v>152158.19</v>
      </c>
      <c r="H11" s="10"/>
      <c r="I11" s="9">
        <v>0</v>
      </c>
      <c r="J11" s="10"/>
      <c r="K11" s="9">
        <f t="shared" si="0"/>
        <v>152158.19</v>
      </c>
      <c r="L11" s="10"/>
      <c r="M11" s="11">
        <f t="shared" si="1"/>
        <v>1</v>
      </c>
    </row>
    <row r="12" spans="1:13" x14ac:dyDescent="0.3">
      <c r="A12" s="1"/>
      <c r="B12" s="1"/>
      <c r="C12" s="1"/>
      <c r="D12" s="1" t="s">
        <v>13</v>
      </c>
      <c r="E12" s="1"/>
      <c r="F12" s="1"/>
      <c r="G12" s="9">
        <v>50000</v>
      </c>
      <c r="H12" s="10"/>
      <c r="I12" s="9">
        <v>0</v>
      </c>
      <c r="J12" s="10"/>
      <c r="K12" s="9">
        <f t="shared" si="0"/>
        <v>50000</v>
      </c>
      <c r="L12" s="10"/>
      <c r="M12" s="11">
        <f t="shared" si="1"/>
        <v>1</v>
      </c>
    </row>
    <row r="13" spans="1:13" ht="19.5" thickBot="1" x14ac:dyDescent="0.35">
      <c r="A13" s="1"/>
      <c r="B13" s="1"/>
      <c r="C13" s="1"/>
      <c r="D13" s="1" t="s">
        <v>14</v>
      </c>
      <c r="E13" s="1"/>
      <c r="F13" s="1"/>
      <c r="G13" s="12">
        <v>898.17</v>
      </c>
      <c r="H13" s="10"/>
      <c r="I13" s="12">
        <v>898.17</v>
      </c>
      <c r="J13" s="10"/>
      <c r="K13" s="12">
        <f t="shared" si="0"/>
        <v>0</v>
      </c>
      <c r="L13" s="10"/>
      <c r="M13" s="13">
        <f t="shared" si="1"/>
        <v>0</v>
      </c>
    </row>
    <row r="14" spans="1:13" x14ac:dyDescent="0.3">
      <c r="A14" s="1"/>
      <c r="B14" s="1"/>
      <c r="C14" s="1" t="s">
        <v>15</v>
      </c>
      <c r="D14" s="1"/>
      <c r="E14" s="1"/>
      <c r="F14" s="1"/>
      <c r="G14" s="9">
        <f>ROUND(SUM(G5:G13),5)</f>
        <v>917125.84</v>
      </c>
      <c r="H14" s="10"/>
      <c r="I14" s="9">
        <f>ROUND(SUM(I5:I13),5)</f>
        <v>792703.39</v>
      </c>
      <c r="J14" s="10"/>
      <c r="K14" s="9">
        <f t="shared" si="0"/>
        <v>124422.45</v>
      </c>
      <c r="L14" s="10"/>
      <c r="M14" s="11">
        <f t="shared" si="1"/>
        <v>0.15695999999999999</v>
      </c>
    </row>
    <row r="15" spans="1:13" x14ac:dyDescent="0.3">
      <c r="A15" s="1"/>
      <c r="B15" s="1"/>
      <c r="C15" s="1" t="s">
        <v>16</v>
      </c>
      <c r="D15" s="1"/>
      <c r="E15" s="1"/>
      <c r="F15" s="1"/>
      <c r="G15" s="9"/>
      <c r="H15" s="10"/>
      <c r="I15" s="9"/>
      <c r="J15" s="10"/>
      <c r="K15" s="9"/>
      <c r="L15" s="10"/>
      <c r="M15" s="11"/>
    </row>
    <row r="16" spans="1:13" ht="19.5" thickBot="1" x14ac:dyDescent="0.35">
      <c r="A16" s="1"/>
      <c r="B16" s="1"/>
      <c r="C16" s="1"/>
      <c r="D16" s="1" t="s">
        <v>17</v>
      </c>
      <c r="E16" s="1"/>
      <c r="F16" s="1"/>
      <c r="G16" s="12">
        <v>399365.19</v>
      </c>
      <c r="H16" s="10"/>
      <c r="I16" s="12">
        <v>449681.29</v>
      </c>
      <c r="J16" s="10"/>
      <c r="K16" s="12">
        <f>ROUND((G16-I16),5)</f>
        <v>-50316.1</v>
      </c>
      <c r="L16" s="10"/>
      <c r="M16" s="13">
        <f>ROUND(IF(G16=0, IF(I16=0, 0, SIGN(-I16)), IF(I16=0, SIGN(G16), (G16-I16)/ABS(I16))),5)</f>
        <v>-0.11189</v>
      </c>
    </row>
    <row r="17" spans="1:13" x14ac:dyDescent="0.3">
      <c r="A17" s="1"/>
      <c r="B17" s="1"/>
      <c r="C17" s="1" t="s">
        <v>18</v>
      </c>
      <c r="D17" s="1"/>
      <c r="E17" s="1"/>
      <c r="F17" s="1"/>
      <c r="G17" s="9">
        <f>ROUND(SUM(G15:G16),5)</f>
        <v>399365.19</v>
      </c>
      <c r="H17" s="10"/>
      <c r="I17" s="9">
        <f>ROUND(SUM(I15:I16),5)</f>
        <v>449681.29</v>
      </c>
      <c r="J17" s="10"/>
      <c r="K17" s="9">
        <f>ROUND((G17-I17),5)</f>
        <v>-50316.1</v>
      </c>
      <c r="L17" s="10"/>
      <c r="M17" s="11">
        <f>ROUND(IF(G17=0, IF(I17=0, 0, SIGN(-I17)), IF(I17=0, SIGN(G17), (G17-I17)/ABS(I17))),5)</f>
        <v>-0.11189</v>
      </c>
    </row>
    <row r="18" spans="1:13" x14ac:dyDescent="0.3">
      <c r="A18" s="1"/>
      <c r="B18" s="1"/>
      <c r="C18" s="1" t="s">
        <v>19</v>
      </c>
      <c r="D18" s="1"/>
      <c r="E18" s="1"/>
      <c r="F18" s="1"/>
      <c r="G18" s="9"/>
      <c r="H18" s="10"/>
      <c r="I18" s="9"/>
      <c r="J18" s="10"/>
      <c r="K18" s="9"/>
      <c r="L18" s="10"/>
      <c r="M18" s="11"/>
    </row>
    <row r="19" spans="1:13" x14ac:dyDescent="0.3">
      <c r="A19" s="1"/>
      <c r="B19" s="1"/>
      <c r="C19" s="1"/>
      <c r="D19" s="1" t="s">
        <v>20</v>
      </c>
      <c r="E19" s="1"/>
      <c r="F19" s="1"/>
      <c r="G19" s="9">
        <v>177.26</v>
      </c>
      <c r="H19" s="10"/>
      <c r="I19" s="9">
        <v>177.26</v>
      </c>
      <c r="J19" s="10"/>
      <c r="K19" s="9">
        <f t="shared" ref="K19:K24" si="2">ROUND((G19-I19),5)</f>
        <v>0</v>
      </c>
      <c r="L19" s="10"/>
      <c r="M19" s="11">
        <f t="shared" ref="M19:M24" si="3">ROUND(IF(G19=0, IF(I19=0, 0, SIGN(-I19)), IF(I19=0, SIGN(G19), (G19-I19)/ABS(I19))),5)</f>
        <v>0</v>
      </c>
    </row>
    <row r="20" spans="1:13" x14ac:dyDescent="0.3">
      <c r="A20" s="1"/>
      <c r="B20" s="1"/>
      <c r="C20" s="1"/>
      <c r="D20" s="1" t="s">
        <v>21</v>
      </c>
      <c r="E20" s="1"/>
      <c r="F20" s="1"/>
      <c r="G20" s="9">
        <v>67.739999999999995</v>
      </c>
      <c r="H20" s="10"/>
      <c r="I20" s="9">
        <v>0</v>
      </c>
      <c r="J20" s="10"/>
      <c r="K20" s="9">
        <f t="shared" si="2"/>
        <v>67.739999999999995</v>
      </c>
      <c r="L20" s="10"/>
      <c r="M20" s="11">
        <f t="shared" si="3"/>
        <v>1</v>
      </c>
    </row>
    <row r="21" spans="1:13" x14ac:dyDescent="0.3">
      <c r="A21" s="1"/>
      <c r="B21" s="1"/>
      <c r="C21" s="1"/>
      <c r="D21" s="1" t="s">
        <v>22</v>
      </c>
      <c r="E21" s="1"/>
      <c r="F21" s="1"/>
      <c r="G21" s="9">
        <v>20373.689999999999</v>
      </c>
      <c r="H21" s="10"/>
      <c r="I21" s="9">
        <v>27583.93</v>
      </c>
      <c r="J21" s="10"/>
      <c r="K21" s="9">
        <f t="shared" si="2"/>
        <v>-7210.24</v>
      </c>
      <c r="L21" s="10"/>
      <c r="M21" s="11">
        <f t="shared" si="3"/>
        <v>-0.26139000000000001</v>
      </c>
    </row>
    <row r="22" spans="1:13" ht="19.5" thickBot="1" x14ac:dyDescent="0.35">
      <c r="A22" s="1"/>
      <c r="B22" s="1"/>
      <c r="C22" s="1"/>
      <c r="D22" s="1" t="s">
        <v>23</v>
      </c>
      <c r="E22" s="1"/>
      <c r="F22" s="1"/>
      <c r="G22" s="9">
        <v>540</v>
      </c>
      <c r="H22" s="10"/>
      <c r="I22" s="9">
        <v>540</v>
      </c>
      <c r="J22" s="10"/>
      <c r="K22" s="9">
        <f t="shared" si="2"/>
        <v>0</v>
      </c>
      <c r="L22" s="10"/>
      <c r="M22" s="11">
        <f t="shared" si="3"/>
        <v>0</v>
      </c>
    </row>
    <row r="23" spans="1:13" ht="19.5" thickBot="1" x14ac:dyDescent="0.35">
      <c r="A23" s="1"/>
      <c r="B23" s="1"/>
      <c r="C23" s="1" t="s">
        <v>24</v>
      </c>
      <c r="D23" s="1"/>
      <c r="E23" s="1"/>
      <c r="F23" s="1"/>
      <c r="G23" s="14">
        <f>ROUND(SUM(G18:G22),5)</f>
        <v>21158.69</v>
      </c>
      <c r="H23" s="10"/>
      <c r="I23" s="14">
        <f>ROUND(SUM(I18:I22),5)</f>
        <v>28301.19</v>
      </c>
      <c r="J23" s="10"/>
      <c r="K23" s="14">
        <f t="shared" si="2"/>
        <v>-7142.5</v>
      </c>
      <c r="L23" s="10"/>
      <c r="M23" s="15">
        <f t="shared" si="3"/>
        <v>-0.25236999999999998</v>
      </c>
    </row>
    <row r="24" spans="1:13" x14ac:dyDescent="0.3">
      <c r="A24" s="1"/>
      <c r="B24" s="1" t="s">
        <v>25</v>
      </c>
      <c r="C24" s="1"/>
      <c r="D24" s="1"/>
      <c r="E24" s="1"/>
      <c r="F24" s="1"/>
      <c r="G24" s="9">
        <f>ROUND(G4+G14+G17+G23,5)</f>
        <v>1337649.72</v>
      </c>
      <c r="H24" s="10"/>
      <c r="I24" s="9">
        <f>ROUND(I4+I14+I17+I23,5)</f>
        <v>1270685.8700000001</v>
      </c>
      <c r="J24" s="10"/>
      <c r="K24" s="9">
        <f t="shared" si="2"/>
        <v>66963.850000000006</v>
      </c>
      <c r="L24" s="10"/>
      <c r="M24" s="11">
        <f t="shared" si="3"/>
        <v>5.2699999999999997E-2</v>
      </c>
    </row>
    <row r="25" spans="1:13" x14ac:dyDescent="0.3">
      <c r="A25" s="1"/>
      <c r="B25" s="1" t="s">
        <v>26</v>
      </c>
      <c r="C25" s="1"/>
      <c r="D25" s="1"/>
      <c r="E25" s="1"/>
      <c r="F25" s="1"/>
      <c r="G25" s="9"/>
      <c r="H25" s="10"/>
      <c r="I25" s="9"/>
      <c r="J25" s="10"/>
      <c r="K25" s="9"/>
      <c r="L25" s="10"/>
      <c r="M25" s="11"/>
    </row>
    <row r="26" spans="1:13" x14ac:dyDescent="0.3">
      <c r="A26" s="1"/>
      <c r="B26" s="1"/>
      <c r="C26" s="1" t="s">
        <v>27</v>
      </c>
      <c r="D26" s="1"/>
      <c r="E26" s="1"/>
      <c r="F26" s="1"/>
      <c r="G26" s="9"/>
      <c r="H26" s="10"/>
      <c r="I26" s="9"/>
      <c r="J26" s="10"/>
      <c r="K26" s="9"/>
      <c r="L26" s="10"/>
      <c r="M26" s="11"/>
    </row>
    <row r="27" spans="1:13" x14ac:dyDescent="0.3">
      <c r="A27" s="1"/>
      <c r="B27" s="1"/>
      <c r="C27" s="1"/>
      <c r="D27" s="1" t="s">
        <v>28</v>
      </c>
      <c r="E27" s="1"/>
      <c r="F27" s="1"/>
      <c r="G27" s="9">
        <v>83721.59</v>
      </c>
      <c r="H27" s="10"/>
      <c r="I27" s="9">
        <v>83721.59</v>
      </c>
      <c r="J27" s="10"/>
      <c r="K27" s="9">
        <f t="shared" ref="K27:K53" si="4">ROUND((G27-I27),5)</f>
        <v>0</v>
      </c>
      <c r="L27" s="10"/>
      <c r="M27" s="11">
        <f t="shared" ref="M27:M53" si="5">ROUND(IF(G27=0, IF(I27=0, 0, SIGN(-I27)), IF(I27=0, SIGN(G27), (G27-I27)/ABS(I27))),5)</f>
        <v>0</v>
      </c>
    </row>
    <row r="28" spans="1:13" x14ac:dyDescent="0.3">
      <c r="A28" s="1"/>
      <c r="B28" s="1"/>
      <c r="C28" s="1"/>
      <c r="D28" s="1" t="s">
        <v>29</v>
      </c>
      <c r="E28" s="1"/>
      <c r="F28" s="1"/>
      <c r="G28" s="9">
        <v>34229.01</v>
      </c>
      <c r="H28" s="10"/>
      <c r="I28" s="9">
        <v>34229.01</v>
      </c>
      <c r="J28" s="10"/>
      <c r="K28" s="9">
        <f t="shared" si="4"/>
        <v>0</v>
      </c>
      <c r="L28" s="10"/>
      <c r="M28" s="11">
        <f t="shared" si="5"/>
        <v>0</v>
      </c>
    </row>
    <row r="29" spans="1:13" x14ac:dyDescent="0.3">
      <c r="A29" s="1"/>
      <c r="B29" s="1"/>
      <c r="C29" s="1"/>
      <c r="D29" s="1" t="s">
        <v>30</v>
      </c>
      <c r="E29" s="1"/>
      <c r="F29" s="1"/>
      <c r="G29" s="9">
        <v>18717.32</v>
      </c>
      <c r="H29" s="10"/>
      <c r="I29" s="9">
        <v>18717.32</v>
      </c>
      <c r="J29" s="10"/>
      <c r="K29" s="9">
        <f t="shared" si="4"/>
        <v>0</v>
      </c>
      <c r="L29" s="10"/>
      <c r="M29" s="11">
        <f t="shared" si="5"/>
        <v>0</v>
      </c>
    </row>
    <row r="30" spans="1:13" x14ac:dyDescent="0.3">
      <c r="A30" s="1"/>
      <c r="B30" s="1"/>
      <c r="C30" s="1"/>
      <c r="D30" s="1" t="s">
        <v>31</v>
      </c>
      <c r="E30" s="1"/>
      <c r="F30" s="1"/>
      <c r="G30" s="9">
        <v>10000</v>
      </c>
      <c r="H30" s="10"/>
      <c r="I30" s="9">
        <v>10000</v>
      </c>
      <c r="J30" s="10"/>
      <c r="K30" s="9">
        <f t="shared" si="4"/>
        <v>0</v>
      </c>
      <c r="L30" s="10"/>
      <c r="M30" s="11">
        <f t="shared" si="5"/>
        <v>0</v>
      </c>
    </row>
    <row r="31" spans="1:13" x14ac:dyDescent="0.3">
      <c r="A31" s="1"/>
      <c r="B31" s="1"/>
      <c r="C31" s="1"/>
      <c r="D31" s="1" t="s">
        <v>32</v>
      </c>
      <c r="E31" s="1"/>
      <c r="F31" s="1"/>
      <c r="G31" s="9">
        <v>24760.11</v>
      </c>
      <c r="H31" s="10"/>
      <c r="I31" s="9">
        <v>24760.11</v>
      </c>
      <c r="J31" s="10"/>
      <c r="K31" s="9">
        <f t="shared" si="4"/>
        <v>0</v>
      </c>
      <c r="L31" s="10"/>
      <c r="M31" s="11">
        <f t="shared" si="5"/>
        <v>0</v>
      </c>
    </row>
    <row r="32" spans="1:13" x14ac:dyDescent="0.3">
      <c r="A32" s="1"/>
      <c r="B32" s="1"/>
      <c r="C32" s="1"/>
      <c r="D32" s="1" t="s">
        <v>33</v>
      </c>
      <c r="E32" s="1"/>
      <c r="F32" s="1"/>
      <c r="G32" s="9">
        <v>80263.070000000007</v>
      </c>
      <c r="H32" s="10"/>
      <c r="I32" s="9">
        <v>80263.070000000007</v>
      </c>
      <c r="J32" s="10"/>
      <c r="K32" s="9">
        <f t="shared" si="4"/>
        <v>0</v>
      </c>
      <c r="L32" s="10"/>
      <c r="M32" s="11">
        <f t="shared" si="5"/>
        <v>0</v>
      </c>
    </row>
    <row r="33" spans="1:13" x14ac:dyDescent="0.3">
      <c r="A33" s="1"/>
      <c r="B33" s="1"/>
      <c r="C33" s="1"/>
      <c r="D33" s="1" t="s">
        <v>34</v>
      </c>
      <c r="E33" s="1"/>
      <c r="F33" s="1"/>
      <c r="G33" s="9">
        <v>399854.72</v>
      </c>
      <c r="H33" s="10"/>
      <c r="I33" s="9">
        <v>356682.44</v>
      </c>
      <c r="J33" s="10"/>
      <c r="K33" s="9">
        <f t="shared" si="4"/>
        <v>43172.28</v>
      </c>
      <c r="L33" s="10"/>
      <c r="M33" s="11">
        <f t="shared" si="5"/>
        <v>0.12103999999999999</v>
      </c>
    </row>
    <row r="34" spans="1:13" x14ac:dyDescent="0.3">
      <c r="A34" s="1"/>
      <c r="B34" s="1"/>
      <c r="C34" s="1"/>
      <c r="D34" s="1" t="s">
        <v>35</v>
      </c>
      <c r="E34" s="1"/>
      <c r="F34" s="1"/>
      <c r="G34" s="9">
        <v>10213.64</v>
      </c>
      <c r="H34" s="10"/>
      <c r="I34" s="9">
        <v>10213.64</v>
      </c>
      <c r="J34" s="10"/>
      <c r="K34" s="9">
        <f t="shared" si="4"/>
        <v>0</v>
      </c>
      <c r="L34" s="10"/>
      <c r="M34" s="11">
        <f t="shared" si="5"/>
        <v>0</v>
      </c>
    </row>
    <row r="35" spans="1:13" x14ac:dyDescent="0.3">
      <c r="A35" s="1"/>
      <c r="B35" s="1"/>
      <c r="C35" s="1"/>
      <c r="D35" s="1" t="s">
        <v>36</v>
      </c>
      <c r="E35" s="1"/>
      <c r="F35" s="1"/>
      <c r="G35" s="9">
        <v>26000</v>
      </c>
      <c r="H35" s="10"/>
      <c r="I35" s="9">
        <v>26000</v>
      </c>
      <c r="J35" s="10"/>
      <c r="K35" s="9">
        <f t="shared" si="4"/>
        <v>0</v>
      </c>
      <c r="L35" s="10"/>
      <c r="M35" s="11">
        <f t="shared" si="5"/>
        <v>0</v>
      </c>
    </row>
    <row r="36" spans="1:13" x14ac:dyDescent="0.3">
      <c r="A36" s="1"/>
      <c r="B36" s="1"/>
      <c r="C36" s="1"/>
      <c r="D36" s="1" t="s">
        <v>37</v>
      </c>
      <c r="E36" s="1"/>
      <c r="F36" s="1"/>
      <c r="G36" s="9">
        <v>39648.050000000003</v>
      </c>
      <c r="H36" s="10"/>
      <c r="I36" s="9">
        <v>39648.050000000003</v>
      </c>
      <c r="J36" s="10"/>
      <c r="K36" s="9">
        <f t="shared" si="4"/>
        <v>0</v>
      </c>
      <c r="L36" s="10"/>
      <c r="M36" s="11">
        <f t="shared" si="5"/>
        <v>0</v>
      </c>
    </row>
    <row r="37" spans="1:13" x14ac:dyDescent="0.3">
      <c r="A37" s="1"/>
      <c r="B37" s="1"/>
      <c r="C37" s="1"/>
      <c r="D37" s="1" t="s">
        <v>38</v>
      </c>
      <c r="E37" s="1"/>
      <c r="F37" s="1"/>
      <c r="G37" s="9">
        <v>13682.55</v>
      </c>
      <c r="H37" s="10"/>
      <c r="I37" s="9">
        <v>13682.55</v>
      </c>
      <c r="J37" s="10"/>
      <c r="K37" s="9">
        <f t="shared" si="4"/>
        <v>0</v>
      </c>
      <c r="L37" s="10"/>
      <c r="M37" s="11">
        <f t="shared" si="5"/>
        <v>0</v>
      </c>
    </row>
    <row r="38" spans="1:13" x14ac:dyDescent="0.3">
      <c r="A38" s="1"/>
      <c r="B38" s="1"/>
      <c r="C38" s="1"/>
      <c r="D38" s="1" t="s">
        <v>39</v>
      </c>
      <c r="E38" s="1"/>
      <c r="F38" s="1"/>
      <c r="G38" s="9">
        <v>2887.12</v>
      </c>
      <c r="H38" s="10"/>
      <c r="I38" s="9">
        <v>2887.12</v>
      </c>
      <c r="J38" s="10"/>
      <c r="K38" s="9">
        <f t="shared" si="4"/>
        <v>0</v>
      </c>
      <c r="L38" s="10"/>
      <c r="M38" s="11">
        <f t="shared" si="5"/>
        <v>0</v>
      </c>
    </row>
    <row r="39" spans="1:13" x14ac:dyDescent="0.3">
      <c r="A39" s="1"/>
      <c r="B39" s="1"/>
      <c r="C39" s="1"/>
      <c r="D39" s="1" t="s">
        <v>40</v>
      </c>
      <c r="E39" s="1"/>
      <c r="F39" s="1"/>
      <c r="G39" s="9">
        <v>5945.33</v>
      </c>
      <c r="H39" s="10"/>
      <c r="I39" s="9">
        <v>5945.33</v>
      </c>
      <c r="J39" s="10"/>
      <c r="K39" s="9">
        <f t="shared" si="4"/>
        <v>0</v>
      </c>
      <c r="L39" s="10"/>
      <c r="M39" s="11">
        <f t="shared" si="5"/>
        <v>0</v>
      </c>
    </row>
    <row r="40" spans="1:13" x14ac:dyDescent="0.3">
      <c r="A40" s="1"/>
      <c r="B40" s="1"/>
      <c r="C40" s="1"/>
      <c r="D40" s="1" t="s">
        <v>41</v>
      </c>
      <c r="E40" s="1"/>
      <c r="F40" s="1"/>
      <c r="G40" s="9">
        <v>1419.97</v>
      </c>
      <c r="H40" s="10"/>
      <c r="I40" s="9">
        <v>1419.97</v>
      </c>
      <c r="J40" s="10"/>
      <c r="K40" s="9">
        <f t="shared" si="4"/>
        <v>0</v>
      </c>
      <c r="L40" s="10"/>
      <c r="M40" s="11">
        <f t="shared" si="5"/>
        <v>0</v>
      </c>
    </row>
    <row r="41" spans="1:13" x14ac:dyDescent="0.3">
      <c r="A41" s="1"/>
      <c r="B41" s="1"/>
      <c r="C41" s="1"/>
      <c r="D41" s="1" t="s">
        <v>42</v>
      </c>
      <c r="E41" s="1"/>
      <c r="F41" s="1"/>
      <c r="G41" s="9">
        <v>10887.56</v>
      </c>
      <c r="H41" s="10"/>
      <c r="I41" s="9">
        <v>10887.56</v>
      </c>
      <c r="J41" s="10"/>
      <c r="K41" s="9">
        <f t="shared" si="4"/>
        <v>0</v>
      </c>
      <c r="L41" s="10"/>
      <c r="M41" s="11">
        <f t="shared" si="5"/>
        <v>0</v>
      </c>
    </row>
    <row r="42" spans="1:13" x14ac:dyDescent="0.3">
      <c r="A42" s="1"/>
      <c r="B42" s="1"/>
      <c r="C42" s="1"/>
      <c r="D42" s="1" t="s">
        <v>43</v>
      </c>
      <c r="E42" s="1"/>
      <c r="F42" s="1"/>
      <c r="G42" s="9">
        <v>4953.6400000000003</v>
      </c>
      <c r="H42" s="10"/>
      <c r="I42" s="9">
        <v>4953.6400000000003</v>
      </c>
      <c r="J42" s="10"/>
      <c r="K42" s="9">
        <f t="shared" si="4"/>
        <v>0</v>
      </c>
      <c r="L42" s="10"/>
      <c r="M42" s="11">
        <f t="shared" si="5"/>
        <v>0</v>
      </c>
    </row>
    <row r="43" spans="1:13" x14ac:dyDescent="0.3">
      <c r="A43" s="1"/>
      <c r="B43" s="1"/>
      <c r="C43" s="1"/>
      <c r="D43" s="1" t="s">
        <v>44</v>
      </c>
      <c r="E43" s="1"/>
      <c r="F43" s="1"/>
      <c r="G43" s="9">
        <v>7998.82</v>
      </c>
      <c r="H43" s="10"/>
      <c r="I43" s="9">
        <v>7998.82</v>
      </c>
      <c r="J43" s="10"/>
      <c r="K43" s="9">
        <f t="shared" si="4"/>
        <v>0</v>
      </c>
      <c r="L43" s="10"/>
      <c r="M43" s="11">
        <f t="shared" si="5"/>
        <v>0</v>
      </c>
    </row>
    <row r="44" spans="1:13" x14ac:dyDescent="0.3">
      <c r="A44" s="1"/>
      <c r="B44" s="1"/>
      <c r="C44" s="1"/>
      <c r="D44" s="1" t="s">
        <v>45</v>
      </c>
      <c r="E44" s="1"/>
      <c r="F44" s="1"/>
      <c r="G44" s="9">
        <v>750</v>
      </c>
      <c r="H44" s="10"/>
      <c r="I44" s="9">
        <v>750</v>
      </c>
      <c r="J44" s="10"/>
      <c r="K44" s="9">
        <f t="shared" si="4"/>
        <v>0</v>
      </c>
      <c r="L44" s="10"/>
      <c r="M44" s="11">
        <f t="shared" si="5"/>
        <v>0</v>
      </c>
    </row>
    <row r="45" spans="1:13" x14ac:dyDescent="0.3">
      <c r="A45" s="1"/>
      <c r="B45" s="1"/>
      <c r="C45" s="1"/>
      <c r="D45" s="1" t="s">
        <v>46</v>
      </c>
      <c r="E45" s="1"/>
      <c r="F45" s="1"/>
      <c r="G45" s="9">
        <v>1427.05</v>
      </c>
      <c r="H45" s="10"/>
      <c r="I45" s="9">
        <v>1427.05</v>
      </c>
      <c r="J45" s="10"/>
      <c r="K45" s="9">
        <f t="shared" si="4"/>
        <v>0</v>
      </c>
      <c r="L45" s="10"/>
      <c r="M45" s="11">
        <f t="shared" si="5"/>
        <v>0</v>
      </c>
    </row>
    <row r="46" spans="1:13" x14ac:dyDescent="0.3">
      <c r="A46" s="1"/>
      <c r="B46" s="1"/>
      <c r="C46" s="1"/>
      <c r="D46" s="1" t="s">
        <v>47</v>
      </c>
      <c r="E46" s="1"/>
      <c r="F46" s="1"/>
      <c r="G46" s="9">
        <v>21732</v>
      </c>
      <c r="H46" s="10"/>
      <c r="I46" s="9">
        <v>21732</v>
      </c>
      <c r="J46" s="10"/>
      <c r="K46" s="9">
        <f t="shared" si="4"/>
        <v>0</v>
      </c>
      <c r="L46" s="10"/>
      <c r="M46" s="11">
        <f t="shared" si="5"/>
        <v>0</v>
      </c>
    </row>
    <row r="47" spans="1:13" x14ac:dyDescent="0.3">
      <c r="A47" s="1"/>
      <c r="B47" s="1"/>
      <c r="C47" s="1"/>
      <c r="D47" s="1" t="s">
        <v>48</v>
      </c>
      <c r="E47" s="1"/>
      <c r="F47" s="1"/>
      <c r="G47" s="9">
        <v>28749.97</v>
      </c>
      <c r="H47" s="10"/>
      <c r="I47" s="9">
        <v>28749.97</v>
      </c>
      <c r="J47" s="10"/>
      <c r="K47" s="9">
        <f t="shared" si="4"/>
        <v>0</v>
      </c>
      <c r="L47" s="10"/>
      <c r="M47" s="11">
        <f t="shared" si="5"/>
        <v>0</v>
      </c>
    </row>
    <row r="48" spans="1:13" x14ac:dyDescent="0.3">
      <c r="A48" s="1"/>
      <c r="B48" s="1"/>
      <c r="C48" s="1"/>
      <c r="D48" s="1" t="s">
        <v>49</v>
      </c>
      <c r="E48" s="1"/>
      <c r="F48" s="1"/>
      <c r="G48" s="9">
        <v>28459</v>
      </c>
      <c r="H48" s="10"/>
      <c r="I48" s="9">
        <v>28459</v>
      </c>
      <c r="J48" s="10"/>
      <c r="K48" s="9">
        <f t="shared" si="4"/>
        <v>0</v>
      </c>
      <c r="L48" s="10"/>
      <c r="M48" s="11">
        <f t="shared" si="5"/>
        <v>0</v>
      </c>
    </row>
    <row r="49" spans="1:13" x14ac:dyDescent="0.3">
      <c r="A49" s="1"/>
      <c r="B49" s="1"/>
      <c r="C49" s="1"/>
      <c r="D49" s="1" t="s">
        <v>50</v>
      </c>
      <c r="E49" s="1"/>
      <c r="F49" s="1"/>
      <c r="G49" s="9">
        <v>30934.31</v>
      </c>
      <c r="H49" s="10"/>
      <c r="I49" s="9">
        <v>0</v>
      </c>
      <c r="J49" s="10"/>
      <c r="K49" s="9">
        <f t="shared" si="4"/>
        <v>30934.31</v>
      </c>
      <c r="L49" s="10"/>
      <c r="M49" s="11">
        <f t="shared" si="5"/>
        <v>1</v>
      </c>
    </row>
    <row r="50" spans="1:13" x14ac:dyDescent="0.3">
      <c r="A50" s="1"/>
      <c r="B50" s="1"/>
      <c r="C50" s="1"/>
      <c r="D50" s="1" t="s">
        <v>51</v>
      </c>
      <c r="E50" s="1"/>
      <c r="F50" s="1"/>
      <c r="G50" s="9">
        <v>38775.870000000003</v>
      </c>
      <c r="H50" s="10"/>
      <c r="I50" s="9">
        <v>0</v>
      </c>
      <c r="J50" s="10"/>
      <c r="K50" s="9">
        <f t="shared" si="4"/>
        <v>38775.870000000003</v>
      </c>
      <c r="L50" s="10"/>
      <c r="M50" s="11">
        <f t="shared" si="5"/>
        <v>1</v>
      </c>
    </row>
    <row r="51" spans="1:13" x14ac:dyDescent="0.3">
      <c r="A51" s="1"/>
      <c r="B51" s="1"/>
      <c r="C51" s="1"/>
      <c r="D51" s="1" t="s">
        <v>52</v>
      </c>
      <c r="E51" s="1"/>
      <c r="F51" s="1"/>
      <c r="G51" s="9">
        <v>38264.639999999999</v>
      </c>
      <c r="H51" s="10"/>
      <c r="I51" s="9">
        <v>0</v>
      </c>
      <c r="J51" s="10"/>
      <c r="K51" s="9">
        <f t="shared" si="4"/>
        <v>38264.639999999999</v>
      </c>
      <c r="L51" s="10"/>
      <c r="M51" s="11">
        <f t="shared" si="5"/>
        <v>1</v>
      </c>
    </row>
    <row r="52" spans="1:13" ht="19.5" thickBot="1" x14ac:dyDescent="0.35">
      <c r="A52" s="1"/>
      <c r="B52" s="1"/>
      <c r="C52" s="1"/>
      <c r="D52" s="1" t="s">
        <v>53</v>
      </c>
      <c r="E52" s="1"/>
      <c r="F52" s="1"/>
      <c r="G52" s="12">
        <v>21937.58</v>
      </c>
      <c r="H52" s="10"/>
      <c r="I52" s="12">
        <v>12087.58</v>
      </c>
      <c r="J52" s="10"/>
      <c r="K52" s="12">
        <f t="shared" si="4"/>
        <v>9850</v>
      </c>
      <c r="L52" s="10"/>
      <c r="M52" s="13">
        <f t="shared" si="5"/>
        <v>0.81489</v>
      </c>
    </row>
    <row r="53" spans="1:13" x14ac:dyDescent="0.3">
      <c r="A53" s="1"/>
      <c r="B53" s="1"/>
      <c r="C53" s="1" t="s">
        <v>54</v>
      </c>
      <c r="D53" s="1"/>
      <c r="E53" s="1"/>
      <c r="F53" s="1"/>
      <c r="G53" s="9">
        <f>ROUND(SUM(G26:G52),5)</f>
        <v>986212.92</v>
      </c>
      <c r="H53" s="10"/>
      <c r="I53" s="9">
        <f>ROUND(SUM(I26:I52),5)</f>
        <v>825215.82</v>
      </c>
      <c r="J53" s="10"/>
      <c r="K53" s="9">
        <f t="shared" si="4"/>
        <v>160997.1</v>
      </c>
      <c r="L53" s="10"/>
      <c r="M53" s="11">
        <f t="shared" si="5"/>
        <v>0.1951</v>
      </c>
    </row>
    <row r="54" spans="1:13" x14ac:dyDescent="0.3">
      <c r="A54" s="1"/>
      <c r="B54" s="1"/>
      <c r="C54" s="1" t="s">
        <v>55</v>
      </c>
      <c r="D54" s="1"/>
      <c r="E54" s="1"/>
      <c r="F54" s="1"/>
      <c r="G54" s="9"/>
      <c r="H54" s="10"/>
      <c r="I54" s="9"/>
      <c r="J54" s="10"/>
      <c r="K54" s="9"/>
      <c r="L54" s="10"/>
      <c r="M54" s="11"/>
    </row>
    <row r="55" spans="1:13" x14ac:dyDescent="0.3">
      <c r="A55" s="1"/>
      <c r="B55" s="1"/>
      <c r="C55" s="1"/>
      <c r="D55" s="1" t="s">
        <v>56</v>
      </c>
      <c r="E55" s="1"/>
      <c r="F55" s="1"/>
      <c r="G55" s="9">
        <v>-1215.69</v>
      </c>
      <c r="H55" s="10"/>
      <c r="I55" s="9">
        <v>-1215.69</v>
      </c>
      <c r="J55" s="10"/>
      <c r="K55" s="9">
        <f t="shared" ref="K55:K63" si="6">ROUND((G55-I55),5)</f>
        <v>0</v>
      </c>
      <c r="L55" s="10"/>
      <c r="M55" s="11">
        <f t="shared" ref="M55:M63" si="7">ROUND(IF(G55=0, IF(I55=0, 0, SIGN(-I55)), IF(I55=0, SIGN(G55), (G55-I55)/ABS(I55))),5)</f>
        <v>0</v>
      </c>
    </row>
    <row r="56" spans="1:13" x14ac:dyDescent="0.3">
      <c r="A56" s="1"/>
      <c r="B56" s="1"/>
      <c r="C56" s="1"/>
      <c r="D56" s="1" t="s">
        <v>57</v>
      </c>
      <c r="E56" s="1"/>
      <c r="F56" s="1"/>
      <c r="G56" s="9">
        <v>-4847.2</v>
      </c>
      <c r="H56" s="10"/>
      <c r="I56" s="9">
        <v>-4847.2</v>
      </c>
      <c r="J56" s="10"/>
      <c r="K56" s="9">
        <f t="shared" si="6"/>
        <v>0</v>
      </c>
      <c r="L56" s="10"/>
      <c r="M56" s="11">
        <f t="shared" si="7"/>
        <v>0</v>
      </c>
    </row>
    <row r="57" spans="1:13" x14ac:dyDescent="0.3">
      <c r="A57" s="1"/>
      <c r="B57" s="1"/>
      <c r="C57" s="1"/>
      <c r="D57" s="1" t="s">
        <v>58</v>
      </c>
      <c r="E57" s="1"/>
      <c r="F57" s="1"/>
      <c r="G57" s="9">
        <v>-145714.16</v>
      </c>
      <c r="H57" s="10"/>
      <c r="I57" s="9">
        <v>-143567.48000000001</v>
      </c>
      <c r="J57" s="10"/>
      <c r="K57" s="9">
        <f t="shared" si="6"/>
        <v>-2146.6799999999998</v>
      </c>
      <c r="L57" s="10"/>
      <c r="M57" s="11">
        <f t="shared" si="7"/>
        <v>-1.495E-2</v>
      </c>
    </row>
    <row r="58" spans="1:13" x14ac:dyDescent="0.3">
      <c r="A58" s="1"/>
      <c r="B58" s="1"/>
      <c r="C58" s="1"/>
      <c r="D58" s="1" t="s">
        <v>59</v>
      </c>
      <c r="E58" s="1"/>
      <c r="F58" s="1"/>
      <c r="G58" s="9">
        <v>28424.560000000001</v>
      </c>
      <c r="H58" s="10"/>
      <c r="I58" s="9">
        <v>52035.28</v>
      </c>
      <c r="J58" s="10"/>
      <c r="K58" s="9">
        <f t="shared" si="6"/>
        <v>-23610.720000000001</v>
      </c>
      <c r="L58" s="10"/>
      <c r="M58" s="11">
        <f t="shared" si="7"/>
        <v>-0.45373999999999998</v>
      </c>
    </row>
    <row r="59" spans="1:13" x14ac:dyDescent="0.3">
      <c r="A59" s="1"/>
      <c r="B59" s="1"/>
      <c r="C59" s="1"/>
      <c r="D59" s="1" t="s">
        <v>60</v>
      </c>
      <c r="E59" s="1"/>
      <c r="F59" s="1"/>
      <c r="G59" s="9">
        <v>-61295.76</v>
      </c>
      <c r="H59" s="10"/>
      <c r="I59" s="9">
        <v>-56903.37</v>
      </c>
      <c r="J59" s="10"/>
      <c r="K59" s="9">
        <f t="shared" si="6"/>
        <v>-4392.3900000000003</v>
      </c>
      <c r="L59" s="10"/>
      <c r="M59" s="11">
        <f t="shared" si="7"/>
        <v>-7.7189999999999995E-2</v>
      </c>
    </row>
    <row r="60" spans="1:13" x14ac:dyDescent="0.3">
      <c r="A60" s="1"/>
      <c r="B60" s="1"/>
      <c r="C60" s="1"/>
      <c r="D60" s="1" t="s">
        <v>61</v>
      </c>
      <c r="E60" s="1"/>
      <c r="F60" s="1"/>
      <c r="G60" s="9">
        <v>-41516.01</v>
      </c>
      <c r="H60" s="10"/>
      <c r="I60" s="9">
        <v>-36666.6</v>
      </c>
      <c r="J60" s="10"/>
      <c r="K60" s="9">
        <f t="shared" si="6"/>
        <v>-4849.41</v>
      </c>
      <c r="L60" s="10"/>
      <c r="M60" s="11">
        <f t="shared" si="7"/>
        <v>-0.13225999999999999</v>
      </c>
    </row>
    <row r="61" spans="1:13" ht="19.5" thickBot="1" x14ac:dyDescent="0.35">
      <c r="A61" s="1"/>
      <c r="B61" s="1"/>
      <c r="C61" s="1"/>
      <c r="D61" s="1" t="s">
        <v>62</v>
      </c>
      <c r="E61" s="1"/>
      <c r="F61" s="1"/>
      <c r="G61" s="9">
        <v>-45582.17</v>
      </c>
      <c r="H61" s="10"/>
      <c r="I61" s="9">
        <v>-29530.31</v>
      </c>
      <c r="J61" s="10"/>
      <c r="K61" s="9">
        <f t="shared" si="6"/>
        <v>-16051.86</v>
      </c>
      <c r="L61" s="10"/>
      <c r="M61" s="11">
        <f t="shared" si="7"/>
        <v>-0.54357</v>
      </c>
    </row>
    <row r="62" spans="1:13" ht="19.5" thickBot="1" x14ac:dyDescent="0.35">
      <c r="A62" s="1"/>
      <c r="B62" s="1"/>
      <c r="C62" s="1" t="s">
        <v>63</v>
      </c>
      <c r="D62" s="1"/>
      <c r="E62" s="1"/>
      <c r="F62" s="1"/>
      <c r="G62" s="14">
        <f>ROUND(SUM(G54:G61),5)</f>
        <v>-271746.43</v>
      </c>
      <c r="H62" s="10"/>
      <c r="I62" s="14">
        <f>ROUND(SUM(I54:I61),5)</f>
        <v>-220695.37</v>
      </c>
      <c r="J62" s="10"/>
      <c r="K62" s="14">
        <f t="shared" si="6"/>
        <v>-51051.06</v>
      </c>
      <c r="L62" s="10"/>
      <c r="M62" s="15">
        <f t="shared" si="7"/>
        <v>-0.23132</v>
      </c>
    </row>
    <row r="63" spans="1:13" x14ac:dyDescent="0.3">
      <c r="A63" s="1"/>
      <c r="B63" s="1" t="s">
        <v>64</v>
      </c>
      <c r="C63" s="1"/>
      <c r="D63" s="1"/>
      <c r="E63" s="1"/>
      <c r="F63" s="1"/>
      <c r="G63" s="9">
        <f>ROUND(G25+G53+G62,5)</f>
        <v>714466.49</v>
      </c>
      <c r="H63" s="10"/>
      <c r="I63" s="9">
        <f>ROUND(I25+I53+I62,5)</f>
        <v>604520.44999999995</v>
      </c>
      <c r="J63" s="10"/>
      <c r="K63" s="9">
        <f t="shared" si="6"/>
        <v>109946.04</v>
      </c>
      <c r="L63" s="10"/>
      <c r="M63" s="11">
        <f t="shared" si="7"/>
        <v>0.18187</v>
      </c>
    </row>
    <row r="64" spans="1:13" x14ac:dyDescent="0.3">
      <c r="A64" s="1"/>
      <c r="B64" s="1" t="s">
        <v>65</v>
      </c>
      <c r="C64" s="1"/>
      <c r="D64" s="1"/>
      <c r="E64" s="1"/>
      <c r="F64" s="1"/>
      <c r="G64" s="9"/>
      <c r="H64" s="10"/>
      <c r="I64" s="9"/>
      <c r="J64" s="10"/>
      <c r="K64" s="9"/>
      <c r="L64" s="10"/>
      <c r="M64" s="11"/>
    </row>
    <row r="65" spans="1:13" ht="19.5" thickBot="1" x14ac:dyDescent="0.35">
      <c r="A65" s="1"/>
      <c r="B65" s="1"/>
      <c r="C65" s="1" t="s">
        <v>66</v>
      </c>
      <c r="D65" s="1"/>
      <c r="E65" s="1"/>
      <c r="F65" s="1"/>
      <c r="G65" s="9">
        <v>616705.15</v>
      </c>
      <c r="H65" s="10"/>
      <c r="I65" s="9">
        <v>651423.23</v>
      </c>
      <c r="J65" s="10"/>
      <c r="K65" s="9">
        <f>ROUND((G65-I65),5)</f>
        <v>-34718.080000000002</v>
      </c>
      <c r="L65" s="10"/>
      <c r="M65" s="11">
        <f>ROUND(IF(G65=0, IF(I65=0, 0, SIGN(-I65)), IF(I65=0, SIGN(G65), (G65-I65)/ABS(I65))),5)</f>
        <v>-5.33E-2</v>
      </c>
    </row>
    <row r="66" spans="1:13" ht="19.5" thickBot="1" x14ac:dyDescent="0.35">
      <c r="A66" s="1"/>
      <c r="B66" s="1" t="s">
        <v>67</v>
      </c>
      <c r="C66" s="1"/>
      <c r="D66" s="1"/>
      <c r="E66" s="1"/>
      <c r="F66" s="1"/>
      <c r="G66" s="16">
        <f>ROUND(SUM(G64:G65),5)</f>
        <v>616705.15</v>
      </c>
      <c r="H66" s="10"/>
      <c r="I66" s="16">
        <f>ROUND(SUM(I64:I65),5)</f>
        <v>651423.23</v>
      </c>
      <c r="J66" s="10"/>
      <c r="K66" s="16">
        <f>ROUND((G66-I66),5)</f>
        <v>-34718.080000000002</v>
      </c>
      <c r="L66" s="10"/>
      <c r="M66" s="17">
        <f>ROUND(IF(G66=0, IF(I66=0, 0, SIGN(-I66)), IF(I66=0, SIGN(G66), (G66-I66)/ABS(I66))),5)</f>
        <v>-5.33E-2</v>
      </c>
    </row>
    <row r="67" spans="1:13" s="20" customFormat="1" ht="19.5" thickBot="1" x14ac:dyDescent="0.35">
      <c r="A67" s="1" t="s">
        <v>68</v>
      </c>
      <c r="B67" s="1"/>
      <c r="C67" s="1"/>
      <c r="D67" s="1"/>
      <c r="E67" s="1"/>
      <c r="F67" s="1"/>
      <c r="G67" s="18">
        <f>ROUND(G3+G24+G63+G66,5)</f>
        <v>2668821.36</v>
      </c>
      <c r="H67" s="1"/>
      <c r="I67" s="18">
        <f>ROUND(I3+I24+I63+I66,5)</f>
        <v>2526629.5499999998</v>
      </c>
      <c r="J67" s="1"/>
      <c r="K67" s="18">
        <f>ROUND((G67-I67),5)</f>
        <v>142191.81</v>
      </c>
      <c r="L67" s="1"/>
      <c r="M67" s="19">
        <f>ROUND(IF(G67=0, IF(I67=0, 0, SIGN(-I67)), IF(I67=0, SIGN(G67), (G67-I67)/ABS(I67))),5)</f>
        <v>5.6279999999999997E-2</v>
      </c>
    </row>
    <row r="68" spans="1:13" ht="19.5" thickTop="1" x14ac:dyDescent="0.3">
      <c r="A68" s="1" t="s">
        <v>69</v>
      </c>
      <c r="B68" s="1"/>
      <c r="C68" s="1"/>
      <c r="D68" s="1"/>
      <c r="E68" s="1"/>
      <c r="F68" s="1"/>
      <c r="G68" s="9"/>
      <c r="H68" s="10"/>
      <c r="I68" s="9"/>
      <c r="J68" s="10"/>
      <c r="K68" s="9"/>
      <c r="L68" s="10"/>
      <c r="M68" s="11"/>
    </row>
    <row r="69" spans="1:13" x14ac:dyDescent="0.3">
      <c r="A69" s="1"/>
      <c r="B69" s="1" t="s">
        <v>70</v>
      </c>
      <c r="C69" s="1"/>
      <c r="D69" s="1"/>
      <c r="E69" s="1"/>
      <c r="F69" s="1"/>
      <c r="G69" s="9"/>
      <c r="H69" s="10"/>
      <c r="I69" s="9"/>
      <c r="J69" s="10"/>
      <c r="K69" s="9"/>
      <c r="L69" s="10"/>
      <c r="M69" s="11"/>
    </row>
    <row r="70" spans="1:13" x14ac:dyDescent="0.3">
      <c r="A70" s="1"/>
      <c r="B70" s="1"/>
      <c r="C70" s="1" t="s">
        <v>71</v>
      </c>
      <c r="D70" s="1"/>
      <c r="E70" s="1"/>
      <c r="F70" s="1"/>
      <c r="G70" s="9"/>
      <c r="H70" s="10"/>
      <c r="I70" s="9"/>
      <c r="J70" s="10"/>
      <c r="K70" s="9"/>
      <c r="L70" s="10"/>
      <c r="M70" s="11"/>
    </row>
    <row r="71" spans="1:13" x14ac:dyDescent="0.3">
      <c r="A71" s="1"/>
      <c r="B71" s="1"/>
      <c r="C71" s="1"/>
      <c r="D71" s="1" t="s">
        <v>72</v>
      </c>
      <c r="E71" s="1"/>
      <c r="F71" s="1"/>
      <c r="G71" s="9"/>
      <c r="H71" s="10"/>
      <c r="I71" s="9"/>
      <c r="J71" s="10"/>
      <c r="K71" s="9"/>
      <c r="L71" s="10"/>
      <c r="M71" s="11"/>
    </row>
    <row r="72" spans="1:13" ht="19.5" thickBot="1" x14ac:dyDescent="0.35">
      <c r="A72" s="1"/>
      <c r="B72" s="1"/>
      <c r="C72" s="1"/>
      <c r="D72" s="1"/>
      <c r="E72" s="1" t="s">
        <v>73</v>
      </c>
      <c r="F72" s="1"/>
      <c r="G72" s="12">
        <v>43142.58</v>
      </c>
      <c r="H72" s="10"/>
      <c r="I72" s="12">
        <v>38732.06</v>
      </c>
      <c r="J72" s="10"/>
      <c r="K72" s="12">
        <f>ROUND((G72-I72),5)</f>
        <v>4410.5200000000004</v>
      </c>
      <c r="L72" s="10"/>
      <c r="M72" s="13">
        <f>ROUND(IF(G72=0, IF(I72=0, 0, SIGN(-I72)), IF(I72=0, SIGN(G72), (G72-I72)/ABS(I72))),5)</f>
        <v>0.11387</v>
      </c>
    </row>
    <row r="73" spans="1:13" x14ac:dyDescent="0.3">
      <c r="A73" s="1"/>
      <c r="B73" s="1"/>
      <c r="C73" s="1"/>
      <c r="D73" s="1" t="s">
        <v>74</v>
      </c>
      <c r="E73" s="1"/>
      <c r="F73" s="1"/>
      <c r="G73" s="9">
        <f>ROUND(SUM(G71:G72),5)</f>
        <v>43142.58</v>
      </c>
      <c r="H73" s="10"/>
      <c r="I73" s="9">
        <f>ROUND(SUM(I71:I72),5)</f>
        <v>38732.06</v>
      </c>
      <c r="J73" s="10"/>
      <c r="K73" s="9">
        <f>ROUND((G73-I73),5)</f>
        <v>4410.5200000000004</v>
      </c>
      <c r="L73" s="10"/>
      <c r="M73" s="11">
        <f>ROUND(IF(G73=0, IF(I73=0, 0, SIGN(-I73)), IF(I73=0, SIGN(G73), (G73-I73)/ABS(I73))),5)</f>
        <v>0.11387</v>
      </c>
    </row>
    <row r="74" spans="1:13" x14ac:dyDescent="0.3">
      <c r="A74" s="1"/>
      <c r="B74" s="1"/>
      <c r="C74" s="1"/>
      <c r="D74" s="1" t="s">
        <v>75</v>
      </c>
      <c r="E74" s="1"/>
      <c r="F74" s="1"/>
      <c r="G74" s="9"/>
      <c r="H74" s="10"/>
      <c r="I74" s="9"/>
      <c r="J74" s="10"/>
      <c r="K74" s="9"/>
      <c r="L74" s="10"/>
      <c r="M74" s="11"/>
    </row>
    <row r="75" spans="1:13" x14ac:dyDescent="0.3">
      <c r="A75" s="1"/>
      <c r="B75" s="1"/>
      <c r="C75" s="1"/>
      <c r="D75" s="1"/>
      <c r="E75" s="1" t="s">
        <v>76</v>
      </c>
      <c r="F75" s="1"/>
      <c r="G75" s="9"/>
      <c r="H75" s="10"/>
      <c r="I75" s="9"/>
      <c r="J75" s="10"/>
      <c r="K75" s="9"/>
      <c r="L75" s="10"/>
      <c r="M75" s="11"/>
    </row>
    <row r="76" spans="1:13" x14ac:dyDescent="0.3">
      <c r="A76" s="1"/>
      <c r="B76" s="1"/>
      <c r="C76" s="1"/>
      <c r="D76" s="1"/>
      <c r="E76" s="1"/>
      <c r="F76" s="1" t="s">
        <v>77</v>
      </c>
      <c r="G76" s="9">
        <v>266.58</v>
      </c>
      <c r="H76" s="10"/>
      <c r="I76" s="9">
        <v>184.45</v>
      </c>
      <c r="J76" s="10"/>
      <c r="K76" s="9">
        <f t="shared" ref="K76:K93" si="8">ROUND((G76-I76),5)</f>
        <v>82.13</v>
      </c>
      <c r="L76" s="10"/>
      <c r="M76" s="11">
        <f t="shared" ref="M76:M93" si="9">ROUND(IF(G76=0, IF(I76=0, 0, SIGN(-I76)), IF(I76=0, SIGN(G76), (G76-I76)/ABS(I76))),5)</f>
        <v>0.44527</v>
      </c>
    </row>
    <row r="77" spans="1:13" x14ac:dyDescent="0.3">
      <c r="A77" s="1"/>
      <c r="B77" s="1"/>
      <c r="C77" s="1"/>
      <c r="D77" s="1"/>
      <c r="E77" s="1"/>
      <c r="F77" s="1" t="s">
        <v>78</v>
      </c>
      <c r="G77" s="9">
        <v>410</v>
      </c>
      <c r="H77" s="10"/>
      <c r="I77" s="9">
        <v>346</v>
      </c>
      <c r="J77" s="10"/>
      <c r="K77" s="9">
        <f t="shared" si="8"/>
        <v>64</v>
      </c>
      <c r="L77" s="10"/>
      <c r="M77" s="11">
        <f t="shared" si="9"/>
        <v>0.18497</v>
      </c>
    </row>
    <row r="78" spans="1:13" x14ac:dyDescent="0.3">
      <c r="A78" s="1"/>
      <c r="B78" s="1"/>
      <c r="C78" s="1"/>
      <c r="D78" s="1"/>
      <c r="E78" s="1"/>
      <c r="F78" s="1" t="s">
        <v>79</v>
      </c>
      <c r="G78" s="9">
        <v>5818.81</v>
      </c>
      <c r="H78" s="10"/>
      <c r="I78" s="9">
        <v>4573.63</v>
      </c>
      <c r="J78" s="10"/>
      <c r="K78" s="9">
        <f t="shared" si="8"/>
        <v>1245.18</v>
      </c>
      <c r="L78" s="10"/>
      <c r="M78" s="11">
        <f t="shared" si="9"/>
        <v>0.27224999999999999</v>
      </c>
    </row>
    <row r="79" spans="1:13" x14ac:dyDescent="0.3">
      <c r="A79" s="1"/>
      <c r="B79" s="1"/>
      <c r="C79" s="1"/>
      <c r="D79" s="1"/>
      <c r="E79" s="1"/>
      <c r="F79" s="1" t="s">
        <v>80</v>
      </c>
      <c r="G79" s="9">
        <v>37.799999999999997</v>
      </c>
      <c r="H79" s="10"/>
      <c r="I79" s="9">
        <v>37.799999999999997</v>
      </c>
      <c r="J79" s="10"/>
      <c r="K79" s="9">
        <f t="shared" si="8"/>
        <v>0</v>
      </c>
      <c r="L79" s="10"/>
      <c r="M79" s="11">
        <f t="shared" si="9"/>
        <v>0</v>
      </c>
    </row>
    <row r="80" spans="1:13" x14ac:dyDescent="0.3">
      <c r="A80" s="1"/>
      <c r="B80" s="1"/>
      <c r="C80" s="1"/>
      <c r="D80" s="1"/>
      <c r="E80" s="1"/>
      <c r="F80" s="1" t="s">
        <v>81</v>
      </c>
      <c r="G80" s="9">
        <v>-32.090000000000003</v>
      </c>
      <c r="H80" s="10"/>
      <c r="I80" s="9">
        <v>-32.090000000000003</v>
      </c>
      <c r="J80" s="10"/>
      <c r="K80" s="9">
        <f t="shared" si="8"/>
        <v>0</v>
      </c>
      <c r="L80" s="10"/>
      <c r="M80" s="11">
        <f t="shared" si="9"/>
        <v>0</v>
      </c>
    </row>
    <row r="81" spans="1:13" x14ac:dyDescent="0.3">
      <c r="A81" s="1"/>
      <c r="B81" s="1"/>
      <c r="C81" s="1"/>
      <c r="D81" s="1"/>
      <c r="E81" s="1"/>
      <c r="F81" s="1" t="s">
        <v>82</v>
      </c>
      <c r="G81" s="9">
        <v>-580.52</v>
      </c>
      <c r="H81" s="10"/>
      <c r="I81" s="9">
        <v>968.84</v>
      </c>
      <c r="J81" s="10"/>
      <c r="K81" s="9">
        <f t="shared" si="8"/>
        <v>-1549.36</v>
      </c>
      <c r="L81" s="10"/>
      <c r="M81" s="11">
        <f t="shared" si="9"/>
        <v>-1.5991899999999999</v>
      </c>
    </row>
    <row r="82" spans="1:13" x14ac:dyDescent="0.3">
      <c r="A82" s="1"/>
      <c r="B82" s="1"/>
      <c r="C82" s="1"/>
      <c r="D82" s="1"/>
      <c r="E82" s="1"/>
      <c r="F82" s="1" t="s">
        <v>83</v>
      </c>
      <c r="G82" s="9">
        <v>385</v>
      </c>
      <c r="H82" s="10"/>
      <c r="I82" s="9">
        <v>60</v>
      </c>
      <c r="J82" s="10"/>
      <c r="K82" s="9">
        <f t="shared" si="8"/>
        <v>325</v>
      </c>
      <c r="L82" s="10"/>
      <c r="M82" s="11">
        <f t="shared" si="9"/>
        <v>5.4166699999999999</v>
      </c>
    </row>
    <row r="83" spans="1:13" x14ac:dyDescent="0.3">
      <c r="A83" s="1"/>
      <c r="B83" s="1"/>
      <c r="C83" s="1"/>
      <c r="D83" s="1"/>
      <c r="E83" s="1"/>
      <c r="F83" s="1" t="s">
        <v>84</v>
      </c>
      <c r="G83" s="9">
        <v>820</v>
      </c>
      <c r="H83" s="10"/>
      <c r="I83" s="9">
        <v>820</v>
      </c>
      <c r="J83" s="10"/>
      <c r="K83" s="9">
        <f t="shared" si="8"/>
        <v>0</v>
      </c>
      <c r="L83" s="10"/>
      <c r="M83" s="11">
        <f t="shared" si="9"/>
        <v>0</v>
      </c>
    </row>
    <row r="84" spans="1:13" x14ac:dyDescent="0.3">
      <c r="A84" s="1"/>
      <c r="B84" s="1"/>
      <c r="C84" s="1"/>
      <c r="D84" s="1"/>
      <c r="E84" s="1"/>
      <c r="F84" s="1" t="s">
        <v>85</v>
      </c>
      <c r="G84" s="9">
        <v>-20.69</v>
      </c>
      <c r="H84" s="10"/>
      <c r="I84" s="9">
        <v>-20.68</v>
      </c>
      <c r="J84" s="10"/>
      <c r="K84" s="9">
        <f t="shared" si="8"/>
        <v>-0.01</v>
      </c>
      <c r="L84" s="10"/>
      <c r="M84" s="11">
        <f t="shared" si="9"/>
        <v>-4.8000000000000001E-4</v>
      </c>
    </row>
    <row r="85" spans="1:13" ht="19.5" thickBot="1" x14ac:dyDescent="0.35">
      <c r="A85" s="1"/>
      <c r="B85" s="1"/>
      <c r="C85" s="1"/>
      <c r="D85" s="1"/>
      <c r="E85" s="1"/>
      <c r="F85" s="1" t="s">
        <v>86</v>
      </c>
      <c r="G85" s="12">
        <v>544.82000000000005</v>
      </c>
      <c r="H85" s="10"/>
      <c r="I85" s="12">
        <v>318.14999999999998</v>
      </c>
      <c r="J85" s="10"/>
      <c r="K85" s="12">
        <f t="shared" si="8"/>
        <v>226.67</v>
      </c>
      <c r="L85" s="10"/>
      <c r="M85" s="13">
        <f t="shared" si="9"/>
        <v>0.71245999999999998</v>
      </c>
    </row>
    <row r="86" spans="1:13" x14ac:dyDescent="0.3">
      <c r="A86" s="1"/>
      <c r="B86" s="1"/>
      <c r="C86" s="1"/>
      <c r="D86" s="1"/>
      <c r="E86" s="1" t="s">
        <v>87</v>
      </c>
      <c r="F86" s="1"/>
      <c r="G86" s="9">
        <f>ROUND(SUM(G75:G85),5)</f>
        <v>7649.71</v>
      </c>
      <c r="H86" s="10"/>
      <c r="I86" s="9">
        <f>ROUND(SUM(I75:I85),5)</f>
        <v>7256.1</v>
      </c>
      <c r="J86" s="10"/>
      <c r="K86" s="9">
        <f t="shared" si="8"/>
        <v>393.61</v>
      </c>
      <c r="L86" s="10"/>
      <c r="M86" s="11">
        <f t="shared" si="9"/>
        <v>5.425E-2</v>
      </c>
    </row>
    <row r="87" spans="1:13" x14ac:dyDescent="0.3">
      <c r="A87" s="1"/>
      <c r="B87" s="1"/>
      <c r="C87" s="1"/>
      <c r="D87" s="1"/>
      <c r="E87" s="1" t="s">
        <v>88</v>
      </c>
      <c r="F87" s="1"/>
      <c r="G87" s="9">
        <v>-11069.01</v>
      </c>
      <c r="H87" s="10"/>
      <c r="I87" s="9">
        <v>-10979.36</v>
      </c>
      <c r="J87" s="10"/>
      <c r="K87" s="9">
        <f t="shared" si="8"/>
        <v>-89.65</v>
      </c>
      <c r="L87" s="10"/>
      <c r="M87" s="11">
        <f t="shared" si="9"/>
        <v>-8.1700000000000002E-3</v>
      </c>
    </row>
    <row r="88" spans="1:13" x14ac:dyDescent="0.3">
      <c r="A88" s="1"/>
      <c r="B88" s="1"/>
      <c r="C88" s="1"/>
      <c r="D88" s="1"/>
      <c r="E88" s="1" t="s">
        <v>89</v>
      </c>
      <c r="F88" s="1"/>
      <c r="G88" s="9">
        <v>2213.21</v>
      </c>
      <c r="H88" s="10"/>
      <c r="I88" s="9">
        <v>2213.21</v>
      </c>
      <c r="J88" s="10"/>
      <c r="K88" s="9">
        <f t="shared" si="8"/>
        <v>0</v>
      </c>
      <c r="L88" s="10"/>
      <c r="M88" s="11">
        <f t="shared" si="9"/>
        <v>0</v>
      </c>
    </row>
    <row r="89" spans="1:13" x14ac:dyDescent="0.3">
      <c r="A89" s="1"/>
      <c r="B89" s="1"/>
      <c r="C89" s="1"/>
      <c r="D89" s="1"/>
      <c r="E89" s="1" t="s">
        <v>90</v>
      </c>
      <c r="F89" s="1"/>
      <c r="G89" s="9">
        <v>508.1</v>
      </c>
      <c r="H89" s="10"/>
      <c r="I89" s="9">
        <v>508.1</v>
      </c>
      <c r="J89" s="10"/>
      <c r="K89" s="9">
        <f t="shared" si="8"/>
        <v>0</v>
      </c>
      <c r="L89" s="10"/>
      <c r="M89" s="11">
        <f t="shared" si="9"/>
        <v>0</v>
      </c>
    </row>
    <row r="90" spans="1:13" ht="19.5" thickBot="1" x14ac:dyDescent="0.35">
      <c r="A90" s="1"/>
      <c r="B90" s="1"/>
      <c r="C90" s="1"/>
      <c r="D90" s="1"/>
      <c r="E90" s="1" t="s">
        <v>91</v>
      </c>
      <c r="F90" s="1"/>
      <c r="G90" s="9">
        <v>553.91999999999996</v>
      </c>
      <c r="H90" s="10"/>
      <c r="I90" s="9">
        <v>553.91999999999996</v>
      </c>
      <c r="J90" s="10"/>
      <c r="K90" s="9">
        <f t="shared" si="8"/>
        <v>0</v>
      </c>
      <c r="L90" s="10"/>
      <c r="M90" s="11">
        <f t="shared" si="9"/>
        <v>0</v>
      </c>
    </row>
    <row r="91" spans="1:13" ht="19.5" thickBot="1" x14ac:dyDescent="0.35">
      <c r="A91" s="1"/>
      <c r="B91" s="1"/>
      <c r="C91" s="1"/>
      <c r="D91" s="1" t="s">
        <v>92</v>
      </c>
      <c r="E91" s="1"/>
      <c r="F91" s="1"/>
      <c r="G91" s="16">
        <f>ROUND(G74+SUM(G86:G90),5)</f>
        <v>-144.07</v>
      </c>
      <c r="H91" s="10"/>
      <c r="I91" s="16">
        <f>ROUND(I74+SUM(I86:I90),5)</f>
        <v>-448.03</v>
      </c>
      <c r="J91" s="10"/>
      <c r="K91" s="16">
        <f t="shared" si="8"/>
        <v>303.95999999999998</v>
      </c>
      <c r="L91" s="10"/>
      <c r="M91" s="17">
        <f t="shared" si="9"/>
        <v>0.67844000000000004</v>
      </c>
    </row>
    <row r="92" spans="1:13" ht="19.5" thickBot="1" x14ac:dyDescent="0.35">
      <c r="A92" s="1"/>
      <c r="B92" s="1"/>
      <c r="C92" s="1" t="s">
        <v>93</v>
      </c>
      <c r="D92" s="1"/>
      <c r="E92" s="1"/>
      <c r="F92" s="1"/>
      <c r="G92" s="14">
        <f>ROUND(G70+G73+G91,5)</f>
        <v>42998.51</v>
      </c>
      <c r="H92" s="10"/>
      <c r="I92" s="14">
        <f>ROUND(I70+I73+I91,5)</f>
        <v>38284.03</v>
      </c>
      <c r="J92" s="10"/>
      <c r="K92" s="14">
        <f t="shared" si="8"/>
        <v>4714.4799999999996</v>
      </c>
      <c r="L92" s="10"/>
      <c r="M92" s="15">
        <f t="shared" si="9"/>
        <v>0.12314</v>
      </c>
    </row>
    <row r="93" spans="1:13" x14ac:dyDescent="0.3">
      <c r="A93" s="1"/>
      <c r="B93" s="1" t="s">
        <v>94</v>
      </c>
      <c r="C93" s="1"/>
      <c r="D93" s="1"/>
      <c r="E93" s="1"/>
      <c r="F93" s="1"/>
      <c r="G93" s="9">
        <f>ROUND(G69+G92,5)</f>
        <v>42998.51</v>
      </c>
      <c r="H93" s="10"/>
      <c r="I93" s="9">
        <f>ROUND(I69+I92,5)</f>
        <v>38284.03</v>
      </c>
      <c r="J93" s="10"/>
      <c r="K93" s="9">
        <f t="shared" si="8"/>
        <v>4714.4799999999996</v>
      </c>
      <c r="L93" s="10"/>
      <c r="M93" s="11">
        <f t="shared" si="9"/>
        <v>0.12314</v>
      </c>
    </row>
    <row r="94" spans="1:13" x14ac:dyDescent="0.3">
      <c r="A94" s="1"/>
      <c r="B94" s="1" t="s">
        <v>95</v>
      </c>
      <c r="C94" s="1"/>
      <c r="D94" s="1"/>
      <c r="E94" s="1"/>
      <c r="F94" s="1"/>
      <c r="G94" s="9"/>
      <c r="H94" s="10"/>
      <c r="I94" s="9"/>
      <c r="J94" s="10"/>
      <c r="K94" s="9"/>
      <c r="L94" s="10"/>
      <c r="M94" s="11"/>
    </row>
    <row r="95" spans="1:13" x14ac:dyDescent="0.3">
      <c r="A95" s="1"/>
      <c r="B95" s="1"/>
      <c r="C95" s="1" t="s">
        <v>96</v>
      </c>
      <c r="D95" s="1"/>
      <c r="E95" s="1"/>
      <c r="F95" s="1"/>
      <c r="G95" s="9">
        <v>2533595.4500000002</v>
      </c>
      <c r="H95" s="10"/>
      <c r="I95" s="9">
        <v>2333097.52</v>
      </c>
      <c r="J95" s="10"/>
      <c r="K95" s="9">
        <f>ROUND((G95-I95),5)</f>
        <v>200497.93</v>
      </c>
      <c r="L95" s="10"/>
      <c r="M95" s="11">
        <f>ROUND(IF(G95=0, IF(I95=0, 0, SIGN(-I95)), IF(I95=0, SIGN(G95), (G95-I95)/ABS(I95))),5)</f>
        <v>8.5940000000000003E-2</v>
      </c>
    </row>
    <row r="96" spans="1:13" x14ac:dyDescent="0.3">
      <c r="A96" s="1"/>
      <c r="B96" s="1"/>
      <c r="C96" s="1" t="s">
        <v>97</v>
      </c>
      <c r="D96" s="1"/>
      <c r="E96" s="1"/>
      <c r="F96" s="1"/>
      <c r="G96" s="9"/>
      <c r="H96" s="10"/>
      <c r="I96" s="9"/>
      <c r="J96" s="10"/>
      <c r="K96" s="9"/>
      <c r="L96" s="10"/>
      <c r="M96" s="11"/>
    </row>
    <row r="97" spans="1:13" ht="19.5" thickBot="1" x14ac:dyDescent="0.35">
      <c r="A97" s="1"/>
      <c r="B97" s="1"/>
      <c r="C97" s="1"/>
      <c r="D97" s="1" t="s">
        <v>98</v>
      </c>
      <c r="E97" s="1"/>
      <c r="F97" s="1"/>
      <c r="G97" s="12">
        <v>72568.399999999994</v>
      </c>
      <c r="H97" s="10"/>
      <c r="I97" s="12">
        <v>72659.81</v>
      </c>
      <c r="J97" s="10"/>
      <c r="K97" s="12">
        <f>ROUND((G97-I97),5)</f>
        <v>-91.41</v>
      </c>
      <c r="L97" s="10"/>
      <c r="M97" s="13">
        <f>ROUND(IF(G97=0, IF(I97=0, 0, SIGN(-I97)), IF(I97=0, SIGN(G97), (G97-I97)/ABS(I97))),5)</f>
        <v>-1.2600000000000001E-3</v>
      </c>
    </row>
    <row r="98" spans="1:13" x14ac:dyDescent="0.3">
      <c r="A98" s="1"/>
      <c r="B98" s="1"/>
      <c r="C98" s="1" t="s">
        <v>99</v>
      </c>
      <c r="D98" s="1"/>
      <c r="E98" s="1"/>
      <c r="F98" s="1"/>
      <c r="G98" s="9">
        <f>ROUND(SUM(G96:G97),5)</f>
        <v>72568.399999999994</v>
      </c>
      <c r="H98" s="10"/>
      <c r="I98" s="9">
        <f>ROUND(SUM(I96:I97),5)</f>
        <v>72659.81</v>
      </c>
      <c r="J98" s="10"/>
      <c r="K98" s="9">
        <f>ROUND((G98-I98),5)</f>
        <v>-91.41</v>
      </c>
      <c r="L98" s="10"/>
      <c r="M98" s="11">
        <f>ROUND(IF(G98=0, IF(I98=0, 0, SIGN(-I98)), IF(I98=0, SIGN(G98), (G98-I98)/ABS(I98))),5)</f>
        <v>-1.2600000000000001E-3</v>
      </c>
    </row>
    <row r="99" spans="1:13" ht="19.5" thickBot="1" x14ac:dyDescent="0.35">
      <c r="A99" s="1"/>
      <c r="B99" s="1"/>
      <c r="C99" s="1" t="s">
        <v>100</v>
      </c>
      <c r="D99" s="1"/>
      <c r="E99" s="1"/>
      <c r="F99" s="1"/>
      <c r="G99" s="9">
        <v>19659</v>
      </c>
      <c r="H99" s="10"/>
      <c r="I99" s="9">
        <v>82588.19</v>
      </c>
      <c r="J99" s="10"/>
      <c r="K99" s="9">
        <f>ROUND((G99-I99),5)</f>
        <v>-62929.19</v>
      </c>
      <c r="L99" s="10"/>
      <c r="M99" s="11">
        <f>ROUND(IF(G99=0, IF(I99=0, 0, SIGN(-I99)), IF(I99=0, SIGN(G99), (G99-I99)/ABS(I99))),5)</f>
        <v>-0.76195999999999997</v>
      </c>
    </row>
    <row r="100" spans="1:13" ht="19.5" thickBot="1" x14ac:dyDescent="0.35">
      <c r="A100" s="1"/>
      <c r="B100" s="1" t="s">
        <v>101</v>
      </c>
      <c r="C100" s="1"/>
      <c r="D100" s="1"/>
      <c r="E100" s="1"/>
      <c r="F100" s="1"/>
      <c r="G100" s="16">
        <f>ROUND(SUM(G94:G95)+SUM(G98:G99),5)</f>
        <v>2625822.85</v>
      </c>
      <c r="H100" s="10"/>
      <c r="I100" s="16">
        <f>ROUND(SUM(I94:I95)+SUM(I98:I99),5)</f>
        <v>2488345.52</v>
      </c>
      <c r="J100" s="10"/>
      <c r="K100" s="16">
        <f>ROUND((G100-I100),5)</f>
        <v>137477.32999999999</v>
      </c>
      <c r="L100" s="10"/>
      <c r="M100" s="17">
        <f>ROUND(IF(G100=0, IF(I100=0, 0, SIGN(-I100)), IF(I100=0, SIGN(G100), (G100-I100)/ABS(I100))),5)</f>
        <v>5.525E-2</v>
      </c>
    </row>
    <row r="101" spans="1:13" s="20" customFormat="1" ht="19.5" thickBot="1" x14ac:dyDescent="0.35">
      <c r="A101" s="1" t="s">
        <v>102</v>
      </c>
      <c r="B101" s="1"/>
      <c r="C101" s="1"/>
      <c r="D101" s="1"/>
      <c r="E101" s="1"/>
      <c r="F101" s="1"/>
      <c r="G101" s="18">
        <f>ROUND(G68+G93+G100,5)</f>
        <v>2668821.36</v>
      </c>
      <c r="H101" s="1"/>
      <c r="I101" s="18">
        <f>ROUND(I68+I93+I100,5)</f>
        <v>2526629.5499999998</v>
      </c>
      <c r="J101" s="1"/>
      <c r="K101" s="18">
        <f>ROUND((G101-I101),5)</f>
        <v>142191.81</v>
      </c>
      <c r="L101" s="1"/>
      <c r="M101" s="19">
        <f>ROUND(IF(G101=0, IF(I101=0, 0, SIGN(-I101)), IF(I101=0, SIGN(G101), (G101-I101)/ABS(I101))),5)</f>
        <v>5.6279999999999997E-2</v>
      </c>
    </row>
    <row r="102" spans="1:13" ht="19.5" thickTop="1" x14ac:dyDescent="0.3"/>
  </sheetData>
  <pageMargins left="0.7" right="0.7" top="0.75" bottom="0.75" header="0.1" footer="0.3"/>
  <pageSetup scale="77" fitToHeight="0" orientation="landscape" r:id="rId1"/>
  <headerFooter>
    <oddHeader>&amp;L&amp;"Arial,Bold"&amp;8 10:45 AM
&amp;"Arial,Bold"&amp;8 04/18/23
&amp;"Arial,Bold"&amp;8 Accrual Basis&amp;C&amp;"Arial,Bold"&amp;12 Transitions of PA
&amp;"Arial,Bold"&amp;14 Balance Sheet Prev Year Comparison
&amp;"Arial,Bold"&amp;10 As of March 31,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ED910-3735-49F5-AFF3-10F4ED8E275C}">
  <sheetPr codeName="Sheet3">
    <pageSetUpPr fitToPage="1"/>
  </sheetPr>
  <dimension ref="A1:N38"/>
  <sheetViews>
    <sheetView tabSelected="1" workbookViewId="0">
      <pane xSplit="3" ySplit="1" topLeftCell="D17" activePane="bottomRight" state="frozenSplit"/>
      <selection pane="topRight" activeCell="D1" sqref="D1"/>
      <selection pane="bottomLeft" activeCell="A2" sqref="A2"/>
      <selection pane="bottomRight" activeCell="R21" sqref="R21"/>
    </sheetView>
  </sheetViews>
  <sheetFormatPr defaultRowHeight="18.75" x14ac:dyDescent="0.3"/>
  <cols>
    <col min="1" max="2" width="3" style="20" customWidth="1"/>
    <col min="3" max="3" width="27.7109375" style="20" customWidth="1"/>
    <col min="4" max="4" width="14.28515625" style="4" bestFit="1" customWidth="1"/>
    <col min="5" max="5" width="2.28515625" style="4" customWidth="1"/>
    <col min="6" max="6" width="13.7109375" style="4" bestFit="1" customWidth="1"/>
    <col min="7" max="7" width="2.28515625" style="4" customWidth="1"/>
    <col min="8" max="8" width="14.28515625" style="4" bestFit="1" customWidth="1"/>
    <col min="9" max="9" width="2.28515625" style="4" customWidth="1"/>
    <col min="10" max="10" width="12.7109375" style="4" bestFit="1" customWidth="1"/>
    <col min="11" max="11" width="2.28515625" style="4" customWidth="1"/>
    <col min="12" max="12" width="12.7109375" style="4" bestFit="1" customWidth="1"/>
    <col min="13" max="13" width="2.28515625" style="4" customWidth="1"/>
    <col min="14" max="14" width="14.28515625" style="4" bestFit="1" customWidth="1"/>
    <col min="15" max="16384" width="9.140625" style="4"/>
  </cols>
  <sheetData>
    <row r="1" spans="1:14" s="8" customFormat="1" ht="19.5" thickBot="1" x14ac:dyDescent="0.35">
      <c r="A1" s="5"/>
      <c r="B1" s="5"/>
      <c r="C1" s="5"/>
      <c r="D1" s="31" t="s">
        <v>342</v>
      </c>
      <c r="E1" s="7"/>
      <c r="F1" s="31" t="s">
        <v>341</v>
      </c>
      <c r="G1" s="7"/>
      <c r="H1" s="31" t="s">
        <v>340</v>
      </c>
      <c r="I1" s="7"/>
      <c r="J1" s="31" t="s">
        <v>339</v>
      </c>
      <c r="K1" s="7"/>
      <c r="L1" s="31" t="s">
        <v>338</v>
      </c>
      <c r="M1" s="7"/>
      <c r="N1" s="31" t="s">
        <v>305</v>
      </c>
    </row>
    <row r="2" spans="1:14" ht="19.5" hidden="1" thickTop="1" x14ac:dyDescent="0.3">
      <c r="A2" s="1"/>
      <c r="B2" s="1" t="s">
        <v>337</v>
      </c>
      <c r="C2" s="1"/>
      <c r="D2" s="9">
        <v>0</v>
      </c>
      <c r="E2" s="10"/>
      <c r="F2" s="9">
        <v>0</v>
      </c>
      <c r="G2" s="10"/>
      <c r="H2" s="9">
        <v>0</v>
      </c>
      <c r="I2" s="10"/>
      <c r="J2" s="9">
        <v>0</v>
      </c>
      <c r="K2" s="10"/>
      <c r="L2" s="9">
        <v>-7494.59</v>
      </c>
      <c r="M2" s="10"/>
      <c r="N2" s="9">
        <f>ROUND(SUM(D2:L2),5)</f>
        <v>-7494.59</v>
      </c>
    </row>
    <row r="3" spans="1:14" ht="19.5" thickTop="1" x14ac:dyDescent="0.3">
      <c r="A3" s="1"/>
      <c r="B3" s="1" t="s">
        <v>336</v>
      </c>
      <c r="C3" s="1"/>
      <c r="D3" s="9">
        <v>0</v>
      </c>
      <c r="E3" s="10"/>
      <c r="F3" s="9">
        <v>0</v>
      </c>
      <c r="G3" s="10"/>
      <c r="H3" s="29">
        <v>8200.39</v>
      </c>
      <c r="I3" s="10"/>
      <c r="J3" s="9">
        <v>0</v>
      </c>
      <c r="K3" s="10"/>
      <c r="L3" s="9">
        <v>0</v>
      </c>
      <c r="M3" s="10"/>
      <c r="N3" s="9">
        <f>ROUND(SUM(D3:L3),5)</f>
        <v>8200.39</v>
      </c>
    </row>
    <row r="4" spans="1:14" x14ac:dyDescent="0.3">
      <c r="A4" s="1"/>
      <c r="B4" s="1" t="s">
        <v>335</v>
      </c>
      <c r="C4" s="1"/>
      <c r="D4" s="9">
        <v>0</v>
      </c>
      <c r="E4" s="10"/>
      <c r="F4" s="9">
        <v>0</v>
      </c>
      <c r="G4" s="10"/>
      <c r="H4" s="29">
        <v>33547.879999999997</v>
      </c>
      <c r="I4" s="10"/>
      <c r="J4" s="9">
        <v>0</v>
      </c>
      <c r="K4" s="10"/>
      <c r="L4" s="9">
        <v>0</v>
      </c>
      <c r="M4" s="10"/>
      <c r="N4" s="9">
        <f>ROUND(SUM(D4:L4),5)</f>
        <v>33547.879999999997</v>
      </c>
    </row>
    <row r="5" spans="1:14" x14ac:dyDescent="0.3">
      <c r="A5" s="1"/>
      <c r="B5" s="1" t="s">
        <v>334</v>
      </c>
      <c r="C5" s="1"/>
      <c r="D5" s="9">
        <v>0</v>
      </c>
      <c r="E5" s="10"/>
      <c r="F5" s="9">
        <v>0</v>
      </c>
      <c r="G5" s="10"/>
      <c r="H5" s="29">
        <v>33043.18</v>
      </c>
      <c r="I5" s="10"/>
      <c r="J5" s="9">
        <v>0</v>
      </c>
      <c r="K5" s="10"/>
      <c r="L5" s="9">
        <v>0</v>
      </c>
      <c r="M5" s="10"/>
      <c r="N5" s="9">
        <f>ROUND(SUM(D5:L5),5)</f>
        <v>33043.18</v>
      </c>
    </row>
    <row r="6" spans="1:14" x14ac:dyDescent="0.3">
      <c r="A6" s="1"/>
      <c r="B6" s="1" t="s">
        <v>333</v>
      </c>
      <c r="C6" s="1"/>
      <c r="D6" s="9"/>
      <c r="E6" s="10"/>
      <c r="F6" s="9"/>
      <c r="G6" s="10"/>
      <c r="H6" s="9"/>
      <c r="I6" s="10"/>
      <c r="J6" s="9"/>
      <c r="K6" s="10"/>
      <c r="L6" s="9"/>
      <c r="M6" s="10"/>
      <c r="N6" s="9"/>
    </row>
    <row r="7" spans="1:14" x14ac:dyDescent="0.3">
      <c r="A7" s="1"/>
      <c r="B7" s="1"/>
      <c r="C7" s="1" t="s">
        <v>332</v>
      </c>
      <c r="D7" s="9">
        <v>19.09</v>
      </c>
      <c r="E7" s="10"/>
      <c r="F7" s="9">
        <v>0</v>
      </c>
      <c r="G7" s="10"/>
      <c r="H7" s="9">
        <v>61.87</v>
      </c>
      <c r="I7" s="10"/>
      <c r="J7" s="9">
        <v>0</v>
      </c>
      <c r="K7" s="10"/>
      <c r="L7" s="9">
        <v>0</v>
      </c>
      <c r="M7" s="10"/>
      <c r="N7" s="9">
        <f t="shared" ref="N7:N12" si="0">ROUND(SUM(D7:L7),5)</f>
        <v>80.959999999999994</v>
      </c>
    </row>
    <row r="8" spans="1:14" ht="19.5" thickBot="1" x14ac:dyDescent="0.35">
      <c r="A8" s="1"/>
      <c r="B8" s="1"/>
      <c r="C8" s="1" t="s">
        <v>331</v>
      </c>
      <c r="D8" s="12">
        <v>0</v>
      </c>
      <c r="E8" s="10"/>
      <c r="F8" s="12">
        <v>-79427.09</v>
      </c>
      <c r="G8" s="10"/>
      <c r="H8" s="12">
        <v>0</v>
      </c>
      <c r="I8" s="10"/>
      <c r="J8" s="12">
        <v>0</v>
      </c>
      <c r="K8" s="10"/>
      <c r="L8" s="30">
        <v>12859.14</v>
      </c>
      <c r="M8" s="10"/>
      <c r="N8" s="12">
        <f t="shared" si="0"/>
        <v>-66567.95</v>
      </c>
    </row>
    <row r="9" spans="1:14" x14ac:dyDescent="0.3">
      <c r="A9" s="1"/>
      <c r="B9" s="1" t="s">
        <v>330</v>
      </c>
      <c r="C9" s="1"/>
      <c r="D9" s="9">
        <f>ROUND(SUM(D6:D8),5)</f>
        <v>19.09</v>
      </c>
      <c r="E9" s="10"/>
      <c r="F9" s="9">
        <f>ROUND(SUM(F6:F8),5)</f>
        <v>-79427.09</v>
      </c>
      <c r="G9" s="10"/>
      <c r="H9" s="9">
        <f>ROUND(SUM(H6:H8),5)</f>
        <v>61.87</v>
      </c>
      <c r="I9" s="10"/>
      <c r="J9" s="9">
        <f>ROUND(SUM(J6:J8),5)</f>
        <v>0</v>
      </c>
      <c r="K9" s="10"/>
      <c r="L9" s="9">
        <f>ROUND(SUM(L6:L8),5)</f>
        <v>12859.14</v>
      </c>
      <c r="M9" s="10"/>
      <c r="N9" s="9">
        <f t="shared" si="0"/>
        <v>-66486.990000000005</v>
      </c>
    </row>
    <row r="10" spans="1:14" x14ac:dyDescent="0.3">
      <c r="A10" s="1"/>
      <c r="B10" s="1" t="s">
        <v>329</v>
      </c>
      <c r="C10" s="1"/>
      <c r="D10" s="9">
        <v>2116.61</v>
      </c>
      <c r="E10" s="10"/>
      <c r="F10" s="9">
        <v>0</v>
      </c>
      <c r="G10" s="10"/>
      <c r="H10" s="9">
        <v>0</v>
      </c>
      <c r="I10" s="10"/>
      <c r="J10" s="9">
        <v>0</v>
      </c>
      <c r="K10" s="10"/>
      <c r="L10" s="9">
        <v>0</v>
      </c>
      <c r="M10" s="10"/>
      <c r="N10" s="9">
        <f t="shared" si="0"/>
        <v>2116.61</v>
      </c>
    </row>
    <row r="11" spans="1:14" x14ac:dyDescent="0.3">
      <c r="A11" s="1"/>
      <c r="B11" s="1" t="s">
        <v>328</v>
      </c>
      <c r="C11" s="1"/>
      <c r="D11" s="9">
        <v>13805.55</v>
      </c>
      <c r="E11" s="10"/>
      <c r="F11" s="9">
        <v>0</v>
      </c>
      <c r="G11" s="10"/>
      <c r="H11" s="9">
        <v>5897.65</v>
      </c>
      <c r="I11" s="10"/>
      <c r="J11" s="9">
        <v>0</v>
      </c>
      <c r="K11" s="10"/>
      <c r="L11" s="9">
        <v>0</v>
      </c>
      <c r="M11" s="10"/>
      <c r="N11" s="9">
        <f t="shared" si="0"/>
        <v>19703.2</v>
      </c>
    </row>
    <row r="12" spans="1:14" x14ac:dyDescent="0.3">
      <c r="A12" s="1"/>
      <c r="B12" s="1" t="s">
        <v>327</v>
      </c>
      <c r="C12" s="1"/>
      <c r="D12" s="9">
        <v>13031.64</v>
      </c>
      <c r="E12" s="10"/>
      <c r="F12" s="9">
        <v>0</v>
      </c>
      <c r="G12" s="10"/>
      <c r="H12" s="24">
        <v>31286.92</v>
      </c>
      <c r="I12" s="10"/>
      <c r="J12" s="29">
        <v>60424.41</v>
      </c>
      <c r="K12" s="10"/>
      <c r="L12" s="9">
        <v>0</v>
      </c>
      <c r="M12" s="10"/>
      <c r="N12" s="9">
        <f t="shared" si="0"/>
        <v>104742.97</v>
      </c>
    </row>
    <row r="13" spans="1:14" x14ac:dyDescent="0.3">
      <c r="A13" s="1"/>
      <c r="B13" s="1" t="s">
        <v>326</v>
      </c>
      <c r="C13" s="1"/>
      <c r="D13" s="9"/>
      <c r="E13" s="10"/>
      <c r="F13" s="9"/>
      <c r="G13" s="10"/>
      <c r="H13" s="9"/>
      <c r="I13" s="10"/>
      <c r="J13" s="9"/>
      <c r="K13" s="10"/>
      <c r="L13" s="9"/>
      <c r="M13" s="10"/>
      <c r="N13" s="9"/>
    </row>
    <row r="14" spans="1:14" x14ac:dyDescent="0.3">
      <c r="A14" s="1"/>
      <c r="B14" s="1"/>
      <c r="C14" s="1" t="s">
        <v>325</v>
      </c>
      <c r="D14" s="9">
        <v>12075.87</v>
      </c>
      <c r="E14" s="10"/>
      <c r="F14" s="9">
        <v>0</v>
      </c>
      <c r="G14" s="10"/>
      <c r="H14" s="9">
        <v>0</v>
      </c>
      <c r="I14" s="10"/>
      <c r="J14" s="9">
        <v>0</v>
      </c>
      <c r="K14" s="10"/>
      <c r="L14" s="9">
        <v>0</v>
      </c>
      <c r="M14" s="10"/>
      <c r="N14" s="9">
        <f t="shared" ref="N14:N19" si="1">ROUND(SUM(D14:L14),5)</f>
        <v>12075.87</v>
      </c>
    </row>
    <row r="15" spans="1:14" ht="19.5" thickBot="1" x14ac:dyDescent="0.35">
      <c r="A15" s="1"/>
      <c r="B15" s="1"/>
      <c r="C15" s="1" t="s">
        <v>324</v>
      </c>
      <c r="D15" s="12">
        <v>1071.43</v>
      </c>
      <c r="E15" s="10"/>
      <c r="F15" s="12">
        <v>0</v>
      </c>
      <c r="G15" s="10"/>
      <c r="H15" s="12">
        <v>898.97</v>
      </c>
      <c r="I15" s="10"/>
      <c r="J15" s="12">
        <v>0</v>
      </c>
      <c r="K15" s="10"/>
      <c r="L15" s="12">
        <v>0</v>
      </c>
      <c r="M15" s="10"/>
      <c r="N15" s="12">
        <f t="shared" si="1"/>
        <v>1970.4</v>
      </c>
    </row>
    <row r="16" spans="1:14" x14ac:dyDescent="0.3">
      <c r="A16" s="1"/>
      <c r="B16" s="1" t="s">
        <v>323</v>
      </c>
      <c r="C16" s="1"/>
      <c r="D16" s="9">
        <f>ROUND(SUM(D13:D15),5)</f>
        <v>13147.3</v>
      </c>
      <c r="E16" s="10"/>
      <c r="F16" s="9">
        <f>ROUND(SUM(F13:F15),5)</f>
        <v>0</v>
      </c>
      <c r="G16" s="10"/>
      <c r="H16" s="9">
        <f>ROUND(SUM(H13:H15),5)</f>
        <v>898.97</v>
      </c>
      <c r="I16" s="10"/>
      <c r="J16" s="9">
        <f>ROUND(SUM(J13:J15),5)</f>
        <v>0</v>
      </c>
      <c r="K16" s="10"/>
      <c r="L16" s="9">
        <f>ROUND(SUM(L13:L15),5)</f>
        <v>0</v>
      </c>
      <c r="M16" s="10"/>
      <c r="N16" s="9">
        <f t="shared" si="1"/>
        <v>14046.27</v>
      </c>
    </row>
    <row r="17" spans="1:14" x14ac:dyDescent="0.3">
      <c r="A17" s="1"/>
      <c r="B17" s="1" t="s">
        <v>322</v>
      </c>
      <c r="C17" s="1"/>
      <c r="D17" s="9">
        <v>1263.9100000000001</v>
      </c>
      <c r="E17" s="10"/>
      <c r="F17" s="9">
        <v>0</v>
      </c>
      <c r="G17" s="10"/>
      <c r="H17" s="9">
        <v>1997.53</v>
      </c>
      <c r="I17" s="10"/>
      <c r="J17" s="9">
        <v>0</v>
      </c>
      <c r="K17" s="10"/>
      <c r="L17" s="9">
        <v>0</v>
      </c>
      <c r="M17" s="10"/>
      <c r="N17" s="9">
        <f t="shared" si="1"/>
        <v>3261.44</v>
      </c>
    </row>
    <row r="18" spans="1:14" x14ac:dyDescent="0.3">
      <c r="A18" s="1"/>
      <c r="B18" s="1" t="s">
        <v>321</v>
      </c>
      <c r="C18" s="1"/>
      <c r="D18" s="9">
        <v>5162.17</v>
      </c>
      <c r="E18" s="10"/>
      <c r="F18" s="9">
        <v>0</v>
      </c>
      <c r="G18" s="10"/>
      <c r="H18" s="9">
        <v>0</v>
      </c>
      <c r="I18" s="10"/>
      <c r="J18" s="9">
        <v>0</v>
      </c>
      <c r="K18" s="10"/>
      <c r="L18" s="9">
        <v>0</v>
      </c>
      <c r="M18" s="10"/>
      <c r="N18" s="9">
        <f t="shared" si="1"/>
        <v>5162.17</v>
      </c>
    </row>
    <row r="19" spans="1:14" x14ac:dyDescent="0.3">
      <c r="A19" s="1"/>
      <c r="B19" s="1" t="s">
        <v>320</v>
      </c>
      <c r="C19" s="1"/>
      <c r="D19" s="9">
        <v>982.76</v>
      </c>
      <c r="E19" s="10"/>
      <c r="F19" s="9">
        <v>0</v>
      </c>
      <c r="G19" s="10"/>
      <c r="H19" s="9">
        <v>1926.81</v>
      </c>
      <c r="I19" s="10"/>
      <c r="J19" s="9">
        <v>0</v>
      </c>
      <c r="K19" s="10"/>
      <c r="L19" s="9">
        <v>0</v>
      </c>
      <c r="M19" s="10"/>
      <c r="N19" s="9">
        <f t="shared" si="1"/>
        <v>2909.57</v>
      </c>
    </row>
    <row r="20" spans="1:14" x14ac:dyDescent="0.3">
      <c r="A20" s="1"/>
      <c r="B20" s="1" t="s">
        <v>319</v>
      </c>
      <c r="C20" s="1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</row>
    <row r="21" spans="1:14" ht="19.5" thickBot="1" x14ac:dyDescent="0.35">
      <c r="A21" s="1"/>
      <c r="B21" s="1"/>
      <c r="C21" s="1" t="s">
        <v>318</v>
      </c>
      <c r="D21" s="12">
        <v>599.5</v>
      </c>
      <c r="E21" s="10"/>
      <c r="F21" s="12">
        <v>0</v>
      </c>
      <c r="G21" s="10"/>
      <c r="H21" s="12">
        <v>578.16</v>
      </c>
      <c r="I21" s="10"/>
      <c r="J21" s="12">
        <v>0</v>
      </c>
      <c r="K21" s="10"/>
      <c r="L21" s="12">
        <v>0</v>
      </c>
      <c r="M21" s="10"/>
      <c r="N21" s="12">
        <f>ROUND(SUM(D21:L21),5)</f>
        <v>1177.6600000000001</v>
      </c>
    </row>
    <row r="22" spans="1:14" x14ac:dyDescent="0.3">
      <c r="A22" s="1"/>
      <c r="B22" s="1" t="s">
        <v>317</v>
      </c>
      <c r="C22" s="1"/>
      <c r="D22" s="9">
        <f>ROUND(SUM(D20:D21),5)</f>
        <v>599.5</v>
      </c>
      <c r="E22" s="10"/>
      <c r="F22" s="9">
        <f>ROUND(SUM(F20:F21),5)</f>
        <v>0</v>
      </c>
      <c r="G22" s="10"/>
      <c r="H22" s="9">
        <f>ROUND(SUM(H20:H21),5)</f>
        <v>578.16</v>
      </c>
      <c r="I22" s="10"/>
      <c r="J22" s="9">
        <f>ROUND(SUM(J20:J21),5)</f>
        <v>0</v>
      </c>
      <c r="K22" s="10"/>
      <c r="L22" s="9">
        <f>ROUND(SUM(L20:L21),5)</f>
        <v>0</v>
      </c>
      <c r="M22" s="10"/>
      <c r="N22" s="9">
        <f>ROUND(SUM(D22:L22),5)</f>
        <v>1177.6600000000001</v>
      </c>
    </row>
    <row r="23" spans="1:14" x14ac:dyDescent="0.3">
      <c r="A23" s="1"/>
      <c r="B23" s="1" t="s">
        <v>316</v>
      </c>
      <c r="C23" s="1"/>
      <c r="D23" s="9"/>
      <c r="E23" s="10"/>
      <c r="F23" s="9"/>
      <c r="G23" s="10"/>
      <c r="H23" s="9"/>
      <c r="I23" s="10"/>
      <c r="J23" s="9"/>
      <c r="K23" s="10"/>
      <c r="L23" s="9"/>
      <c r="M23" s="10"/>
      <c r="N23" s="9"/>
    </row>
    <row r="24" spans="1:14" ht="19.5" thickBot="1" x14ac:dyDescent="0.35">
      <c r="A24" s="1"/>
      <c r="B24" s="1"/>
      <c r="C24" s="1" t="s">
        <v>315</v>
      </c>
      <c r="D24" s="12">
        <v>47951.4</v>
      </c>
      <c r="E24" s="10"/>
      <c r="F24" s="12">
        <v>0</v>
      </c>
      <c r="G24" s="10"/>
      <c r="H24" s="12">
        <v>117919.77</v>
      </c>
      <c r="I24" s="10"/>
      <c r="J24" s="12">
        <v>0</v>
      </c>
      <c r="K24" s="10"/>
      <c r="L24" s="12">
        <v>0</v>
      </c>
      <c r="M24" s="10"/>
      <c r="N24" s="12">
        <f t="shared" ref="N24:N31" si="2">ROUND(SUM(D24:L24),5)</f>
        <v>165871.17000000001</v>
      </c>
    </row>
    <row r="25" spans="1:14" x14ac:dyDescent="0.3">
      <c r="A25" s="1"/>
      <c r="B25" s="1" t="s">
        <v>314</v>
      </c>
      <c r="C25" s="1"/>
      <c r="D25" s="9">
        <f>ROUND(SUM(D23:D24),5)</f>
        <v>47951.4</v>
      </c>
      <c r="E25" s="10"/>
      <c r="F25" s="9">
        <f>ROUND(SUM(F23:F24),5)</f>
        <v>0</v>
      </c>
      <c r="G25" s="10"/>
      <c r="H25" s="9">
        <f>ROUND(SUM(H23:H24),5)</f>
        <v>117919.77</v>
      </c>
      <c r="I25" s="10"/>
      <c r="J25" s="9">
        <f>ROUND(SUM(J23:J24),5)</f>
        <v>0</v>
      </c>
      <c r="K25" s="10"/>
      <c r="L25" s="9">
        <f>ROUND(SUM(L23:L24),5)</f>
        <v>0</v>
      </c>
      <c r="M25" s="10"/>
      <c r="N25" s="9">
        <f t="shared" si="2"/>
        <v>165871.17000000001</v>
      </c>
    </row>
    <row r="26" spans="1:14" hidden="1" x14ac:dyDescent="0.3">
      <c r="A26" s="1"/>
      <c r="B26" s="1" t="s">
        <v>313</v>
      </c>
      <c r="C26" s="1"/>
      <c r="D26" s="9">
        <v>0</v>
      </c>
      <c r="E26" s="10"/>
      <c r="F26" s="9">
        <v>0</v>
      </c>
      <c r="G26" s="10"/>
      <c r="H26" s="9">
        <v>0</v>
      </c>
      <c r="I26" s="10"/>
      <c r="J26" s="9">
        <v>0</v>
      </c>
      <c r="K26" s="10"/>
      <c r="L26" s="9">
        <v>500</v>
      </c>
      <c r="M26" s="10"/>
      <c r="N26" s="9">
        <f t="shared" si="2"/>
        <v>500</v>
      </c>
    </row>
    <row r="27" spans="1:14" x14ac:dyDescent="0.3">
      <c r="A27" s="1"/>
      <c r="B27" s="1" t="s">
        <v>312</v>
      </c>
      <c r="C27" s="1"/>
      <c r="D27" s="9">
        <v>16914.29</v>
      </c>
      <c r="E27" s="10"/>
      <c r="F27" s="9">
        <v>0</v>
      </c>
      <c r="G27" s="10"/>
      <c r="H27" s="9">
        <v>26623.27</v>
      </c>
      <c r="I27" s="10"/>
      <c r="J27" s="9">
        <v>0</v>
      </c>
      <c r="K27" s="10"/>
      <c r="L27" s="9">
        <v>0</v>
      </c>
      <c r="M27" s="10"/>
      <c r="N27" s="9">
        <f t="shared" si="2"/>
        <v>43537.56</v>
      </c>
    </row>
    <row r="28" spans="1:14" x14ac:dyDescent="0.3">
      <c r="A28" s="1"/>
      <c r="B28" s="1" t="s">
        <v>311</v>
      </c>
      <c r="C28" s="1"/>
      <c r="D28" s="9">
        <v>9668.01</v>
      </c>
      <c r="E28" s="10"/>
      <c r="F28" s="9">
        <v>0</v>
      </c>
      <c r="G28" s="10"/>
      <c r="H28" s="9">
        <v>19317.03</v>
      </c>
      <c r="I28" s="10"/>
      <c r="J28" s="9">
        <v>0</v>
      </c>
      <c r="K28" s="10"/>
      <c r="L28" s="9">
        <v>0</v>
      </c>
      <c r="M28" s="10"/>
      <c r="N28" s="9">
        <f t="shared" si="2"/>
        <v>28985.040000000001</v>
      </c>
    </row>
    <row r="29" spans="1:14" ht="19.5" thickBot="1" x14ac:dyDescent="0.35">
      <c r="A29" s="1"/>
      <c r="B29" s="1" t="s">
        <v>310</v>
      </c>
      <c r="C29" s="1"/>
      <c r="D29" s="9">
        <v>4354.8599999999997</v>
      </c>
      <c r="E29" s="10"/>
      <c r="F29" s="9">
        <v>0</v>
      </c>
      <c r="G29" s="10"/>
      <c r="H29" s="9">
        <v>0</v>
      </c>
      <c r="I29" s="10"/>
      <c r="J29" s="9">
        <v>0</v>
      </c>
      <c r="K29" s="10"/>
      <c r="L29" s="9">
        <v>0</v>
      </c>
      <c r="M29" s="10"/>
      <c r="N29" s="9">
        <f t="shared" si="2"/>
        <v>4354.8599999999997</v>
      </c>
    </row>
    <row r="30" spans="1:14" ht="19.5" hidden="1" thickBot="1" x14ac:dyDescent="0.35">
      <c r="A30" s="1"/>
      <c r="B30" s="1" t="s">
        <v>309</v>
      </c>
      <c r="C30" s="1"/>
      <c r="D30" s="9">
        <v>0</v>
      </c>
      <c r="E30" s="10"/>
      <c r="F30" s="9">
        <v>0</v>
      </c>
      <c r="G30" s="10"/>
      <c r="H30" s="9">
        <v>0</v>
      </c>
      <c r="I30" s="10"/>
      <c r="J30" s="9">
        <v>0</v>
      </c>
      <c r="K30" s="10"/>
      <c r="L30" s="9">
        <v>2186.8000000000002</v>
      </c>
      <c r="M30" s="10"/>
      <c r="N30" s="9">
        <f t="shared" si="2"/>
        <v>2186.8000000000002</v>
      </c>
    </row>
    <row r="31" spans="1:14" s="20" customFormat="1" ht="19.5" thickBot="1" x14ac:dyDescent="0.35">
      <c r="A31" s="1" t="s">
        <v>305</v>
      </c>
      <c r="B31" s="1"/>
      <c r="C31" s="1"/>
      <c r="D31" s="18">
        <f>ROUND(SUM(D2:D5)+SUM(D9:D12)+SUM(D16:D19)+D22+SUM(D25:D30),5)</f>
        <v>129017.09</v>
      </c>
      <c r="E31" s="1"/>
      <c r="F31" s="18">
        <f>ROUND(SUM(F2:F5)+SUM(F9:F12)+SUM(F16:F19)+F22+SUM(F25:F30),5)</f>
        <v>-79427.09</v>
      </c>
      <c r="G31" s="1"/>
      <c r="H31" s="18">
        <f>ROUND(SUM(H2:H5)+SUM(H9:H12)+SUM(H16:H19)+H22+SUM(H25:H30),5)</f>
        <v>281299.43</v>
      </c>
      <c r="I31" s="1"/>
      <c r="J31" s="18">
        <f>ROUND(SUM(J2:J5)+SUM(J9:J12)+SUM(J16:J19)+J22+SUM(J25:J30),5)</f>
        <v>60424.41</v>
      </c>
      <c r="K31" s="1"/>
      <c r="L31" s="18">
        <f>ROUND(SUM(L2:L5)+SUM(L9:L12)+SUM(L16:L19)+L22+SUM(L25:L30),5)</f>
        <v>8051.35</v>
      </c>
      <c r="M31" s="1"/>
      <c r="N31" s="18">
        <f t="shared" si="2"/>
        <v>399365.19</v>
      </c>
    </row>
    <row r="32" spans="1:14" ht="19.5" thickTop="1" x14ac:dyDescent="0.3"/>
    <row r="34" spans="6:12" x14ac:dyDescent="0.3">
      <c r="F34" s="28" t="s">
        <v>308</v>
      </c>
      <c r="G34" s="28"/>
      <c r="H34" s="28"/>
      <c r="I34" s="28"/>
      <c r="J34" s="28"/>
      <c r="K34" s="28"/>
      <c r="L34" s="28"/>
    </row>
    <row r="35" spans="6:12" x14ac:dyDescent="0.3">
      <c r="F35" s="21" t="s">
        <v>307</v>
      </c>
      <c r="G35" s="21"/>
      <c r="H35" s="21"/>
      <c r="I35" s="21"/>
      <c r="J35" s="21"/>
      <c r="K35" s="21"/>
      <c r="L35" s="21"/>
    </row>
    <row r="38" spans="6:12" x14ac:dyDescent="0.3">
      <c r="F38" s="27" t="s">
        <v>306</v>
      </c>
      <c r="G38" s="27"/>
      <c r="H38" s="27"/>
      <c r="I38" s="27"/>
      <c r="J38" s="27"/>
      <c r="K38" s="27"/>
      <c r="L38" s="27"/>
    </row>
  </sheetData>
  <pageMargins left="0.7" right="0.7" top="0.75" bottom="0.75" header="0.1" footer="0.3"/>
  <pageSetup scale="56" fitToHeight="0" orientation="portrait" r:id="rId1"/>
  <headerFooter>
    <oddHeader>&amp;L&amp;"Arial,Bold"&amp;8 2:01 PM
&amp;"Arial,Bold"&amp;8 04/17/23
&amp;"Arial,Bold"&amp;8 &amp;C&amp;"Arial,Bold"&amp;12 Transitions of PA
&amp;"Arial,Bold"&amp;14 A/R Aging Summary
&amp;"Arial,Bold"&amp;10 As of March 31,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0</xdr:row>
                <xdr:rowOff>228600</xdr:rowOff>
              </to>
            </anchor>
          </controlPr>
        </control>
      </mc:Choice>
      <mc:Fallback>
        <control shapeId="3073" r:id="rId4" name="FILTER"/>
      </mc:Fallback>
    </mc:AlternateContent>
    <mc:AlternateContent xmlns:mc="http://schemas.openxmlformats.org/markup-compatibility/2006">
      <mc:Choice Requires="x14">
        <control shapeId="307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0</xdr:row>
                <xdr:rowOff>228600</xdr:rowOff>
              </to>
            </anchor>
          </controlPr>
        </control>
      </mc:Choice>
      <mc:Fallback>
        <control shapeId="3074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8DEF7-B251-4DC9-A91B-E532D18835B9}">
  <sheetPr codeName="Sheet2">
    <pageSetUpPr fitToPage="1"/>
  </sheetPr>
  <dimension ref="A1:CI194"/>
  <sheetViews>
    <sheetView workbookViewId="0">
      <pane xSplit="8" ySplit="2" topLeftCell="I160" activePane="bottomRight" state="frozenSplit"/>
      <selection pane="topRight" activeCell="I1" sqref="I1"/>
      <selection pane="bottomLeft" activeCell="A3" sqref="A3"/>
      <selection pane="bottomRight" activeCell="CI167" sqref="CI167"/>
    </sheetView>
  </sheetViews>
  <sheetFormatPr defaultRowHeight="18.75" x14ac:dyDescent="0.3"/>
  <cols>
    <col min="1" max="7" width="3" style="20" customWidth="1"/>
    <col min="8" max="8" width="32.7109375" style="20" customWidth="1"/>
    <col min="9" max="9" width="8.7109375" style="4" hidden="1" customWidth="1"/>
    <col min="10" max="10" width="2.28515625" style="4" hidden="1" customWidth="1"/>
    <col min="11" max="11" width="8.7109375" style="4" hidden="1" customWidth="1"/>
    <col min="12" max="12" width="2.28515625" style="4" hidden="1" customWidth="1"/>
    <col min="13" max="13" width="12" style="4" hidden="1" customWidth="1"/>
    <col min="14" max="14" width="2.28515625" style="4" hidden="1" customWidth="1"/>
    <col min="15" max="15" width="10.28515625" style="4" hidden="1" customWidth="1"/>
    <col min="16" max="16" width="2.28515625" style="4" hidden="1" customWidth="1"/>
    <col min="17" max="17" width="8.7109375" style="4" hidden="1" customWidth="1"/>
    <col min="18" max="18" width="2.28515625" style="4" hidden="1" customWidth="1"/>
    <col min="19" max="19" width="8.7109375" style="4" hidden="1" customWidth="1"/>
    <col min="20" max="20" width="2.28515625" style="4" hidden="1" customWidth="1"/>
    <col min="21" max="21" width="12" style="4" hidden="1" customWidth="1"/>
    <col min="22" max="22" width="2.28515625" style="4" hidden="1" customWidth="1"/>
    <col min="23" max="23" width="10.28515625" style="4" hidden="1" customWidth="1"/>
    <col min="24" max="24" width="2.28515625" style="4" hidden="1" customWidth="1"/>
    <col min="25" max="25" width="8.7109375" style="4" hidden="1" customWidth="1"/>
    <col min="26" max="26" width="2.28515625" style="4" hidden="1" customWidth="1"/>
    <col min="27" max="27" width="8.7109375" style="4" hidden="1" customWidth="1"/>
    <col min="28" max="28" width="2.28515625" style="4" hidden="1" customWidth="1"/>
    <col min="29" max="29" width="12" style="4" hidden="1" customWidth="1"/>
    <col min="30" max="30" width="2.28515625" style="4" hidden="1" customWidth="1"/>
    <col min="31" max="31" width="10.28515625" style="4" hidden="1" customWidth="1"/>
    <col min="32" max="32" width="2.28515625" style="4" hidden="1" customWidth="1"/>
    <col min="33" max="33" width="8.7109375" style="4" hidden="1" customWidth="1"/>
    <col min="34" max="34" width="2.28515625" style="4" hidden="1" customWidth="1"/>
    <col min="35" max="35" width="8.7109375" style="4" hidden="1" customWidth="1"/>
    <col min="36" max="36" width="2.28515625" style="4" hidden="1" customWidth="1"/>
    <col min="37" max="37" width="12" style="4" hidden="1" customWidth="1"/>
    <col min="38" max="38" width="2.28515625" style="4" hidden="1" customWidth="1"/>
    <col min="39" max="39" width="10.28515625" style="4" hidden="1" customWidth="1"/>
    <col min="40" max="40" width="2.28515625" style="4" hidden="1" customWidth="1"/>
    <col min="41" max="41" width="8.7109375" style="4" hidden="1" customWidth="1"/>
    <col min="42" max="42" width="2.28515625" style="4" hidden="1" customWidth="1"/>
    <col min="43" max="43" width="8.7109375" style="4" hidden="1" customWidth="1"/>
    <col min="44" max="44" width="2.28515625" style="4" hidden="1" customWidth="1"/>
    <col min="45" max="45" width="12" style="4" hidden="1" customWidth="1"/>
    <col min="46" max="46" width="2.28515625" style="4" hidden="1" customWidth="1"/>
    <col min="47" max="47" width="10.28515625" style="4" hidden="1" customWidth="1"/>
    <col min="48" max="48" width="2.28515625" style="4" hidden="1" customWidth="1"/>
    <col min="49" max="49" width="8.7109375" style="4" hidden="1" customWidth="1"/>
    <col min="50" max="50" width="2.28515625" style="4" hidden="1" customWidth="1"/>
    <col min="51" max="51" width="8.7109375" style="4" hidden="1" customWidth="1"/>
    <col min="52" max="52" width="2.28515625" style="4" hidden="1" customWidth="1"/>
    <col min="53" max="53" width="12" style="4" hidden="1" customWidth="1"/>
    <col min="54" max="54" width="2.28515625" style="4" hidden="1" customWidth="1"/>
    <col min="55" max="55" width="10.28515625" style="4" hidden="1" customWidth="1"/>
    <col min="56" max="56" width="2.28515625" style="4" hidden="1" customWidth="1"/>
    <col min="57" max="57" width="8.7109375" style="4" hidden="1" customWidth="1"/>
    <col min="58" max="58" width="2.28515625" style="4" hidden="1" customWidth="1"/>
    <col min="59" max="59" width="8.7109375" style="4" hidden="1" customWidth="1"/>
    <col min="60" max="60" width="2.28515625" style="4" hidden="1" customWidth="1"/>
    <col min="61" max="61" width="12" style="4" hidden="1" customWidth="1"/>
    <col min="62" max="62" width="2.28515625" style="4" hidden="1" customWidth="1"/>
    <col min="63" max="63" width="10.28515625" style="4" hidden="1" customWidth="1"/>
    <col min="64" max="64" width="2.28515625" style="4" hidden="1" customWidth="1"/>
    <col min="65" max="65" width="8.7109375" style="4" hidden="1" customWidth="1"/>
    <col min="66" max="66" width="2.28515625" style="4" hidden="1" customWidth="1"/>
    <col min="67" max="67" width="8.7109375" style="4" hidden="1" customWidth="1"/>
    <col min="68" max="68" width="2.28515625" style="4" hidden="1" customWidth="1"/>
    <col min="69" max="69" width="12" style="4" hidden="1" customWidth="1"/>
    <col min="70" max="70" width="2.28515625" style="4" hidden="1" customWidth="1"/>
    <col min="71" max="71" width="10.28515625" style="4" hidden="1" customWidth="1"/>
    <col min="72" max="72" width="2.28515625" style="4" hidden="1" customWidth="1"/>
    <col min="73" max="73" width="14.28515625" style="4" bestFit="1" customWidth="1"/>
    <col min="74" max="74" width="2.28515625" style="4" customWidth="1"/>
    <col min="75" max="75" width="14.28515625" style="4" bestFit="1" customWidth="1"/>
    <col min="76" max="76" width="2.28515625" style="4" customWidth="1"/>
    <col min="77" max="77" width="13.7109375" style="4" bestFit="1" customWidth="1"/>
    <col min="78" max="78" width="2.28515625" style="4" customWidth="1"/>
    <col min="79" max="79" width="14.85546875" style="4" bestFit="1" customWidth="1"/>
    <col min="80" max="80" width="2.28515625" style="4" customWidth="1"/>
    <col min="81" max="81" width="16.42578125" style="4" bestFit="1" customWidth="1"/>
    <col min="82" max="82" width="2.28515625" style="4" customWidth="1"/>
    <col min="83" max="83" width="16.42578125" style="4" bestFit="1" customWidth="1"/>
    <col min="84" max="84" width="2.28515625" style="4" customWidth="1"/>
    <col min="85" max="85" width="15.140625" style="4" bestFit="1" customWidth="1"/>
    <col min="86" max="86" width="2.28515625" style="4" customWidth="1"/>
    <col min="87" max="87" width="14.85546875" style="4" bestFit="1" customWidth="1"/>
    <col min="88" max="16384" width="9.140625" style="4"/>
  </cols>
  <sheetData>
    <row r="1" spans="1:87" ht="19.5" thickBot="1" x14ac:dyDescent="0.35">
      <c r="A1" s="1"/>
      <c r="B1" s="1"/>
      <c r="C1" s="1"/>
      <c r="D1" s="1"/>
      <c r="E1" s="1"/>
      <c r="F1" s="1"/>
      <c r="G1" s="1"/>
      <c r="H1" s="1"/>
      <c r="I1" s="2"/>
      <c r="J1" s="3"/>
      <c r="K1" s="2"/>
      <c r="L1" s="3"/>
      <c r="M1" s="2"/>
      <c r="N1" s="3"/>
      <c r="O1" s="2"/>
      <c r="P1" s="26"/>
      <c r="Q1" s="2"/>
      <c r="R1" s="3"/>
      <c r="S1" s="2"/>
      <c r="T1" s="3"/>
      <c r="U1" s="2"/>
      <c r="V1" s="3"/>
      <c r="W1" s="2"/>
      <c r="X1" s="26"/>
      <c r="Y1" s="2"/>
      <c r="Z1" s="3"/>
      <c r="AA1" s="2"/>
      <c r="AB1" s="3"/>
      <c r="AC1" s="2"/>
      <c r="AD1" s="3"/>
      <c r="AE1" s="2"/>
      <c r="AF1" s="26"/>
      <c r="AG1" s="2"/>
      <c r="AH1" s="3"/>
      <c r="AI1" s="2"/>
      <c r="AJ1" s="3"/>
      <c r="AK1" s="2"/>
      <c r="AL1" s="3"/>
      <c r="AM1" s="2"/>
      <c r="AN1" s="26"/>
      <c r="AO1" s="2"/>
      <c r="AP1" s="3"/>
      <c r="AQ1" s="2"/>
      <c r="AR1" s="3"/>
      <c r="AS1" s="2"/>
      <c r="AT1" s="3"/>
      <c r="AU1" s="2"/>
      <c r="AV1" s="26"/>
      <c r="AW1" s="2"/>
      <c r="AX1" s="3"/>
      <c r="AY1" s="2"/>
      <c r="AZ1" s="3"/>
      <c r="BA1" s="2"/>
      <c r="BB1" s="3"/>
      <c r="BC1" s="2"/>
      <c r="BD1" s="26"/>
      <c r="BE1" s="2"/>
      <c r="BF1" s="3"/>
      <c r="BG1" s="2"/>
      <c r="BH1" s="3"/>
      <c r="BI1" s="2"/>
      <c r="BJ1" s="3"/>
      <c r="BK1" s="2"/>
      <c r="BL1" s="26"/>
      <c r="BM1" s="2"/>
      <c r="BN1" s="3"/>
      <c r="BO1" s="2"/>
      <c r="BP1" s="3"/>
      <c r="BQ1" s="2"/>
      <c r="BR1" s="3"/>
      <c r="BS1" s="2"/>
      <c r="BT1" s="26"/>
      <c r="BU1" s="2"/>
      <c r="BV1" s="3"/>
      <c r="BW1" s="2"/>
      <c r="BX1" s="3"/>
      <c r="BY1" s="2"/>
      <c r="BZ1" s="3"/>
      <c r="CA1" s="2"/>
      <c r="CB1" s="26"/>
      <c r="CC1" s="25" t="s">
        <v>305</v>
      </c>
      <c r="CD1" s="3"/>
      <c r="CE1" s="2"/>
      <c r="CF1" s="3"/>
      <c r="CG1" s="2"/>
      <c r="CH1" s="3"/>
      <c r="CI1" s="2"/>
    </row>
    <row r="2" spans="1:87" s="8" customFormat="1" ht="20.25" thickTop="1" thickBot="1" x14ac:dyDescent="0.35">
      <c r="A2" s="5"/>
      <c r="B2" s="5"/>
      <c r="C2" s="5"/>
      <c r="D2" s="5"/>
      <c r="E2" s="5"/>
      <c r="F2" s="5"/>
      <c r="G2" s="5"/>
      <c r="H2" s="5"/>
      <c r="I2" s="6" t="s">
        <v>304</v>
      </c>
      <c r="J2" s="7"/>
      <c r="K2" s="6" t="s">
        <v>294</v>
      </c>
      <c r="L2" s="7"/>
      <c r="M2" s="6" t="s">
        <v>293</v>
      </c>
      <c r="N2" s="7"/>
      <c r="O2" s="6" t="s">
        <v>292</v>
      </c>
      <c r="P2" s="7"/>
      <c r="Q2" s="6" t="s">
        <v>303</v>
      </c>
      <c r="R2" s="7"/>
      <c r="S2" s="6" t="s">
        <v>294</v>
      </c>
      <c r="T2" s="7"/>
      <c r="U2" s="6" t="s">
        <v>293</v>
      </c>
      <c r="V2" s="7"/>
      <c r="W2" s="6" t="s">
        <v>292</v>
      </c>
      <c r="X2" s="7"/>
      <c r="Y2" s="6" t="s">
        <v>302</v>
      </c>
      <c r="Z2" s="7"/>
      <c r="AA2" s="6" t="s">
        <v>294</v>
      </c>
      <c r="AB2" s="7"/>
      <c r="AC2" s="6" t="s">
        <v>293</v>
      </c>
      <c r="AD2" s="7"/>
      <c r="AE2" s="6" t="s">
        <v>292</v>
      </c>
      <c r="AF2" s="7"/>
      <c r="AG2" s="6" t="s">
        <v>301</v>
      </c>
      <c r="AH2" s="7"/>
      <c r="AI2" s="6" t="s">
        <v>294</v>
      </c>
      <c r="AJ2" s="7"/>
      <c r="AK2" s="6" t="s">
        <v>293</v>
      </c>
      <c r="AL2" s="7"/>
      <c r="AM2" s="6" t="s">
        <v>292</v>
      </c>
      <c r="AN2" s="7"/>
      <c r="AO2" s="6" t="s">
        <v>300</v>
      </c>
      <c r="AP2" s="7"/>
      <c r="AQ2" s="6" t="s">
        <v>294</v>
      </c>
      <c r="AR2" s="7"/>
      <c r="AS2" s="6" t="s">
        <v>293</v>
      </c>
      <c r="AT2" s="7"/>
      <c r="AU2" s="6" t="s">
        <v>292</v>
      </c>
      <c r="AV2" s="7"/>
      <c r="AW2" s="6" t="s">
        <v>299</v>
      </c>
      <c r="AX2" s="7"/>
      <c r="AY2" s="6" t="s">
        <v>294</v>
      </c>
      <c r="AZ2" s="7"/>
      <c r="BA2" s="6" t="s">
        <v>293</v>
      </c>
      <c r="BB2" s="7"/>
      <c r="BC2" s="6" t="s">
        <v>292</v>
      </c>
      <c r="BD2" s="7"/>
      <c r="BE2" s="6" t="s">
        <v>298</v>
      </c>
      <c r="BF2" s="7"/>
      <c r="BG2" s="6" t="s">
        <v>294</v>
      </c>
      <c r="BH2" s="7"/>
      <c r="BI2" s="6" t="s">
        <v>293</v>
      </c>
      <c r="BJ2" s="7"/>
      <c r="BK2" s="6" t="s">
        <v>292</v>
      </c>
      <c r="BL2" s="7"/>
      <c r="BM2" s="6" t="s">
        <v>297</v>
      </c>
      <c r="BN2" s="7"/>
      <c r="BO2" s="6" t="s">
        <v>294</v>
      </c>
      <c r="BP2" s="7"/>
      <c r="BQ2" s="6" t="s">
        <v>293</v>
      </c>
      <c r="BR2" s="7"/>
      <c r="BS2" s="6" t="s">
        <v>292</v>
      </c>
      <c r="BT2" s="7"/>
      <c r="BU2" s="6" t="s">
        <v>296</v>
      </c>
      <c r="BV2" s="7"/>
      <c r="BW2" s="6" t="s">
        <v>294</v>
      </c>
      <c r="BX2" s="7"/>
      <c r="BY2" s="6" t="s">
        <v>293</v>
      </c>
      <c r="BZ2" s="7"/>
      <c r="CA2" s="6" t="s">
        <v>292</v>
      </c>
      <c r="CB2" s="7"/>
      <c r="CC2" s="6" t="s">
        <v>295</v>
      </c>
      <c r="CD2" s="7"/>
      <c r="CE2" s="6" t="s">
        <v>294</v>
      </c>
      <c r="CF2" s="7"/>
      <c r="CG2" s="6" t="s">
        <v>293</v>
      </c>
      <c r="CH2" s="7"/>
      <c r="CI2" s="6" t="s">
        <v>292</v>
      </c>
    </row>
    <row r="3" spans="1:87" ht="19.5" thickTop="1" x14ac:dyDescent="0.3">
      <c r="A3" s="1"/>
      <c r="B3" s="1" t="s">
        <v>291</v>
      </c>
      <c r="C3" s="1"/>
      <c r="D3" s="1"/>
      <c r="E3" s="1"/>
      <c r="F3" s="1"/>
      <c r="G3" s="1"/>
      <c r="H3" s="1"/>
      <c r="I3" s="9"/>
      <c r="J3" s="10"/>
      <c r="K3" s="9"/>
      <c r="L3" s="10"/>
      <c r="M3" s="9"/>
      <c r="N3" s="10"/>
      <c r="O3" s="11"/>
      <c r="P3" s="10"/>
      <c r="Q3" s="9"/>
      <c r="R3" s="10"/>
      <c r="S3" s="9"/>
      <c r="T3" s="10"/>
      <c r="U3" s="9"/>
      <c r="V3" s="10"/>
      <c r="W3" s="11"/>
      <c r="X3" s="10"/>
      <c r="Y3" s="9"/>
      <c r="Z3" s="10"/>
      <c r="AA3" s="9"/>
      <c r="AB3" s="10"/>
      <c r="AC3" s="9"/>
      <c r="AD3" s="10"/>
      <c r="AE3" s="11"/>
      <c r="AF3" s="10"/>
      <c r="AG3" s="9"/>
      <c r="AH3" s="10"/>
      <c r="AI3" s="9"/>
      <c r="AJ3" s="10"/>
      <c r="AK3" s="9"/>
      <c r="AL3" s="10"/>
      <c r="AM3" s="11"/>
      <c r="AN3" s="10"/>
      <c r="AO3" s="9"/>
      <c r="AP3" s="10"/>
      <c r="AQ3" s="9"/>
      <c r="AR3" s="10"/>
      <c r="AS3" s="9"/>
      <c r="AT3" s="10"/>
      <c r="AU3" s="11"/>
      <c r="AV3" s="10"/>
      <c r="AW3" s="9"/>
      <c r="AX3" s="10"/>
      <c r="AY3" s="9"/>
      <c r="AZ3" s="10"/>
      <c r="BA3" s="9"/>
      <c r="BB3" s="10"/>
      <c r="BC3" s="11"/>
      <c r="BD3" s="10"/>
      <c r="BE3" s="9"/>
      <c r="BF3" s="10"/>
      <c r="BG3" s="9"/>
      <c r="BH3" s="10"/>
      <c r="BI3" s="9"/>
      <c r="BJ3" s="10"/>
      <c r="BK3" s="11"/>
      <c r="BL3" s="10"/>
      <c r="BM3" s="9"/>
      <c r="BN3" s="10"/>
      <c r="BO3" s="9"/>
      <c r="BP3" s="10"/>
      <c r="BQ3" s="9"/>
      <c r="BR3" s="10"/>
      <c r="BS3" s="11"/>
      <c r="BT3" s="10"/>
      <c r="BU3" s="9"/>
      <c r="BV3" s="10"/>
      <c r="BW3" s="9"/>
      <c r="BX3" s="10"/>
      <c r="BY3" s="9"/>
      <c r="BZ3" s="10"/>
      <c r="CA3" s="11"/>
      <c r="CB3" s="10"/>
      <c r="CC3" s="9"/>
      <c r="CD3" s="10"/>
      <c r="CE3" s="9"/>
      <c r="CF3" s="10"/>
      <c r="CG3" s="9"/>
      <c r="CH3" s="10"/>
      <c r="CI3" s="11"/>
    </row>
    <row r="4" spans="1:87" x14ac:dyDescent="0.3">
      <c r="A4" s="1"/>
      <c r="B4" s="1"/>
      <c r="C4" s="1"/>
      <c r="D4" s="1" t="s">
        <v>290</v>
      </c>
      <c r="E4" s="1"/>
      <c r="F4" s="1"/>
      <c r="G4" s="1"/>
      <c r="H4" s="1"/>
      <c r="I4" s="9"/>
      <c r="J4" s="10"/>
      <c r="K4" s="9"/>
      <c r="L4" s="10"/>
      <c r="M4" s="9"/>
      <c r="N4" s="10"/>
      <c r="O4" s="11"/>
      <c r="P4" s="10"/>
      <c r="Q4" s="9"/>
      <c r="R4" s="10"/>
      <c r="S4" s="9"/>
      <c r="T4" s="10"/>
      <c r="U4" s="9"/>
      <c r="V4" s="10"/>
      <c r="W4" s="11"/>
      <c r="X4" s="10"/>
      <c r="Y4" s="9"/>
      <c r="Z4" s="10"/>
      <c r="AA4" s="9"/>
      <c r="AB4" s="10"/>
      <c r="AC4" s="9"/>
      <c r="AD4" s="10"/>
      <c r="AE4" s="11"/>
      <c r="AF4" s="10"/>
      <c r="AG4" s="9"/>
      <c r="AH4" s="10"/>
      <c r="AI4" s="9"/>
      <c r="AJ4" s="10"/>
      <c r="AK4" s="9"/>
      <c r="AL4" s="10"/>
      <c r="AM4" s="11"/>
      <c r="AN4" s="10"/>
      <c r="AO4" s="9"/>
      <c r="AP4" s="10"/>
      <c r="AQ4" s="9"/>
      <c r="AR4" s="10"/>
      <c r="AS4" s="9"/>
      <c r="AT4" s="10"/>
      <c r="AU4" s="11"/>
      <c r="AV4" s="10"/>
      <c r="AW4" s="9"/>
      <c r="AX4" s="10"/>
      <c r="AY4" s="9"/>
      <c r="AZ4" s="10"/>
      <c r="BA4" s="9"/>
      <c r="BB4" s="10"/>
      <c r="BC4" s="11"/>
      <c r="BD4" s="10"/>
      <c r="BE4" s="9"/>
      <c r="BF4" s="10"/>
      <c r="BG4" s="9"/>
      <c r="BH4" s="10"/>
      <c r="BI4" s="9"/>
      <c r="BJ4" s="10"/>
      <c r="BK4" s="11"/>
      <c r="BL4" s="10"/>
      <c r="BM4" s="9"/>
      <c r="BN4" s="10"/>
      <c r="BO4" s="9"/>
      <c r="BP4" s="10"/>
      <c r="BQ4" s="9"/>
      <c r="BR4" s="10"/>
      <c r="BS4" s="11"/>
      <c r="BT4" s="10"/>
      <c r="BU4" s="9"/>
      <c r="BV4" s="10"/>
      <c r="BW4" s="9"/>
      <c r="BX4" s="10"/>
      <c r="BY4" s="9"/>
      <c r="BZ4" s="10"/>
      <c r="CA4" s="11"/>
      <c r="CB4" s="10"/>
      <c r="CC4" s="9"/>
      <c r="CD4" s="10"/>
      <c r="CE4" s="9"/>
      <c r="CF4" s="10"/>
      <c r="CG4" s="9"/>
      <c r="CH4" s="10"/>
      <c r="CI4" s="11"/>
    </row>
    <row r="5" spans="1:87" x14ac:dyDescent="0.3">
      <c r="A5" s="1"/>
      <c r="B5" s="1"/>
      <c r="C5" s="1"/>
      <c r="D5" s="1"/>
      <c r="E5" s="1" t="s">
        <v>289</v>
      </c>
      <c r="F5" s="1"/>
      <c r="G5" s="1"/>
      <c r="H5" s="1"/>
      <c r="I5" s="9"/>
      <c r="J5" s="10"/>
      <c r="K5" s="9"/>
      <c r="L5" s="10"/>
      <c r="M5" s="9"/>
      <c r="N5" s="10"/>
      <c r="O5" s="11"/>
      <c r="P5" s="10"/>
      <c r="Q5" s="9"/>
      <c r="R5" s="10"/>
      <c r="S5" s="9"/>
      <c r="T5" s="10"/>
      <c r="U5" s="9"/>
      <c r="V5" s="10"/>
      <c r="W5" s="11"/>
      <c r="X5" s="10"/>
      <c r="Y5" s="9"/>
      <c r="Z5" s="10"/>
      <c r="AA5" s="9"/>
      <c r="AB5" s="10"/>
      <c r="AC5" s="9"/>
      <c r="AD5" s="10"/>
      <c r="AE5" s="11"/>
      <c r="AF5" s="10"/>
      <c r="AG5" s="9"/>
      <c r="AH5" s="10"/>
      <c r="AI5" s="9"/>
      <c r="AJ5" s="10"/>
      <c r="AK5" s="9"/>
      <c r="AL5" s="10"/>
      <c r="AM5" s="11"/>
      <c r="AN5" s="10"/>
      <c r="AO5" s="9"/>
      <c r="AP5" s="10"/>
      <c r="AQ5" s="9"/>
      <c r="AR5" s="10"/>
      <c r="AS5" s="9"/>
      <c r="AT5" s="10"/>
      <c r="AU5" s="11"/>
      <c r="AV5" s="10"/>
      <c r="AW5" s="9"/>
      <c r="AX5" s="10"/>
      <c r="AY5" s="9"/>
      <c r="AZ5" s="10"/>
      <c r="BA5" s="9"/>
      <c r="BB5" s="10"/>
      <c r="BC5" s="11"/>
      <c r="BD5" s="10"/>
      <c r="BE5" s="9"/>
      <c r="BF5" s="10"/>
      <c r="BG5" s="9"/>
      <c r="BH5" s="10"/>
      <c r="BI5" s="9"/>
      <c r="BJ5" s="10"/>
      <c r="BK5" s="11"/>
      <c r="BL5" s="10"/>
      <c r="BM5" s="9"/>
      <c r="BN5" s="10"/>
      <c r="BO5" s="9"/>
      <c r="BP5" s="10"/>
      <c r="BQ5" s="9"/>
      <c r="BR5" s="10"/>
      <c r="BS5" s="11"/>
      <c r="BT5" s="10"/>
      <c r="BU5" s="9"/>
      <c r="BV5" s="10"/>
      <c r="BW5" s="9"/>
      <c r="BX5" s="10"/>
      <c r="BY5" s="9"/>
      <c r="BZ5" s="10"/>
      <c r="CA5" s="11"/>
      <c r="CB5" s="10"/>
      <c r="CC5" s="9"/>
      <c r="CD5" s="10"/>
      <c r="CE5" s="9"/>
      <c r="CF5" s="10"/>
      <c r="CG5" s="9"/>
      <c r="CH5" s="10"/>
      <c r="CI5" s="11"/>
    </row>
    <row r="6" spans="1:87" x14ac:dyDescent="0.3">
      <c r="A6" s="1"/>
      <c r="B6" s="1"/>
      <c r="C6" s="1"/>
      <c r="D6" s="1"/>
      <c r="E6" s="1"/>
      <c r="F6" s="1" t="s">
        <v>288</v>
      </c>
      <c r="G6" s="1"/>
      <c r="H6" s="1"/>
      <c r="I6" s="9"/>
      <c r="J6" s="10"/>
      <c r="K6" s="9"/>
      <c r="L6" s="10"/>
      <c r="M6" s="9"/>
      <c r="N6" s="10"/>
      <c r="O6" s="11"/>
      <c r="P6" s="10"/>
      <c r="Q6" s="9"/>
      <c r="R6" s="10"/>
      <c r="S6" s="9"/>
      <c r="T6" s="10"/>
      <c r="U6" s="9"/>
      <c r="V6" s="10"/>
      <c r="W6" s="11"/>
      <c r="X6" s="10"/>
      <c r="Y6" s="9"/>
      <c r="Z6" s="10"/>
      <c r="AA6" s="9"/>
      <c r="AB6" s="10"/>
      <c r="AC6" s="9"/>
      <c r="AD6" s="10"/>
      <c r="AE6" s="11"/>
      <c r="AF6" s="10"/>
      <c r="AG6" s="9"/>
      <c r="AH6" s="10"/>
      <c r="AI6" s="9"/>
      <c r="AJ6" s="10"/>
      <c r="AK6" s="9"/>
      <c r="AL6" s="10"/>
      <c r="AM6" s="11"/>
      <c r="AN6" s="10"/>
      <c r="AO6" s="9"/>
      <c r="AP6" s="10"/>
      <c r="AQ6" s="9"/>
      <c r="AR6" s="10"/>
      <c r="AS6" s="9"/>
      <c r="AT6" s="10"/>
      <c r="AU6" s="11"/>
      <c r="AV6" s="10"/>
      <c r="AW6" s="9"/>
      <c r="AX6" s="10"/>
      <c r="AY6" s="9"/>
      <c r="AZ6" s="10"/>
      <c r="BA6" s="9"/>
      <c r="BB6" s="10"/>
      <c r="BC6" s="11"/>
      <c r="BD6" s="10"/>
      <c r="BE6" s="9"/>
      <c r="BF6" s="10"/>
      <c r="BG6" s="9"/>
      <c r="BH6" s="10"/>
      <c r="BI6" s="9"/>
      <c r="BJ6" s="10"/>
      <c r="BK6" s="11"/>
      <c r="BL6" s="10"/>
      <c r="BM6" s="9"/>
      <c r="BN6" s="10"/>
      <c r="BO6" s="9"/>
      <c r="BP6" s="10"/>
      <c r="BQ6" s="9"/>
      <c r="BR6" s="10"/>
      <c r="BS6" s="11"/>
      <c r="BT6" s="10"/>
      <c r="BU6" s="9"/>
      <c r="BV6" s="10"/>
      <c r="BW6" s="9"/>
      <c r="BX6" s="10"/>
      <c r="BY6" s="9"/>
      <c r="BZ6" s="10"/>
      <c r="CA6" s="11"/>
      <c r="CB6" s="10"/>
      <c r="CC6" s="9"/>
      <c r="CD6" s="10"/>
      <c r="CE6" s="9"/>
      <c r="CF6" s="10"/>
      <c r="CG6" s="9"/>
      <c r="CH6" s="10"/>
      <c r="CI6" s="11"/>
    </row>
    <row r="7" spans="1:87" x14ac:dyDescent="0.3">
      <c r="A7" s="1"/>
      <c r="B7" s="1"/>
      <c r="C7" s="1"/>
      <c r="D7" s="1"/>
      <c r="E7" s="1"/>
      <c r="F7" s="1"/>
      <c r="G7" s="1" t="s">
        <v>287</v>
      </c>
      <c r="H7" s="1"/>
      <c r="I7" s="9">
        <v>2861.51</v>
      </c>
      <c r="J7" s="10"/>
      <c r="K7" s="9">
        <v>5208</v>
      </c>
      <c r="L7" s="10"/>
      <c r="M7" s="9">
        <f>ROUND((I7-K7),5)</f>
        <v>-2346.4899999999998</v>
      </c>
      <c r="N7" s="10"/>
      <c r="O7" s="11">
        <f>ROUND(IF(K7=0, IF(I7=0, 0, 1), I7/K7),5)</f>
        <v>0.54944999999999999</v>
      </c>
      <c r="P7" s="10"/>
      <c r="Q7" s="9">
        <v>2006.46</v>
      </c>
      <c r="R7" s="10"/>
      <c r="S7" s="9">
        <v>5208</v>
      </c>
      <c r="T7" s="10"/>
      <c r="U7" s="9">
        <f>ROUND((Q7-S7),5)</f>
        <v>-3201.54</v>
      </c>
      <c r="V7" s="10"/>
      <c r="W7" s="11">
        <f>ROUND(IF(S7=0, IF(Q7=0, 0, 1), Q7/S7),5)</f>
        <v>0.38525999999999999</v>
      </c>
      <c r="X7" s="10"/>
      <c r="Y7" s="9">
        <v>1358.63</v>
      </c>
      <c r="Z7" s="10"/>
      <c r="AA7" s="9">
        <v>5208</v>
      </c>
      <c r="AB7" s="10"/>
      <c r="AC7" s="9">
        <f>ROUND((Y7-AA7),5)</f>
        <v>-3849.37</v>
      </c>
      <c r="AD7" s="10"/>
      <c r="AE7" s="11">
        <f>ROUND(IF(AA7=0, IF(Y7=0, 0, 1), Y7/AA7),5)</f>
        <v>0.26086999999999999</v>
      </c>
      <c r="AF7" s="10"/>
      <c r="AG7" s="9">
        <v>1000.34</v>
      </c>
      <c r="AH7" s="10"/>
      <c r="AI7" s="9">
        <v>5208</v>
      </c>
      <c r="AJ7" s="10"/>
      <c r="AK7" s="9">
        <f>ROUND((AG7-AI7),5)</f>
        <v>-4207.66</v>
      </c>
      <c r="AL7" s="10"/>
      <c r="AM7" s="11">
        <f>ROUND(IF(AI7=0, IF(AG7=0, 0, 1), AG7/AI7),5)</f>
        <v>0.19208</v>
      </c>
      <c r="AN7" s="10"/>
      <c r="AO7" s="9">
        <v>871.84</v>
      </c>
      <c r="AP7" s="10"/>
      <c r="AQ7" s="9">
        <v>5208</v>
      </c>
      <c r="AR7" s="10"/>
      <c r="AS7" s="9">
        <f>ROUND((AO7-AQ7),5)</f>
        <v>-4336.16</v>
      </c>
      <c r="AT7" s="10"/>
      <c r="AU7" s="11">
        <f>ROUND(IF(AQ7=0, IF(AO7=0, 0, 1), AO7/AQ7),5)</f>
        <v>0.16739999999999999</v>
      </c>
      <c r="AV7" s="10"/>
      <c r="AW7" s="9">
        <v>904.44</v>
      </c>
      <c r="AX7" s="10"/>
      <c r="AY7" s="9">
        <v>5208</v>
      </c>
      <c r="AZ7" s="10"/>
      <c r="BA7" s="9">
        <f>ROUND((AW7-AY7),5)</f>
        <v>-4303.5600000000004</v>
      </c>
      <c r="BB7" s="10"/>
      <c r="BC7" s="11">
        <f>ROUND(IF(AY7=0, IF(AW7=0, 0, 1), AW7/AY7),5)</f>
        <v>0.17366000000000001</v>
      </c>
      <c r="BD7" s="10"/>
      <c r="BE7" s="9">
        <v>3804.76</v>
      </c>
      <c r="BF7" s="10"/>
      <c r="BG7" s="9">
        <v>5208</v>
      </c>
      <c r="BH7" s="10"/>
      <c r="BI7" s="9">
        <f>ROUND((BE7-BG7),5)</f>
        <v>-1403.24</v>
      </c>
      <c r="BJ7" s="10"/>
      <c r="BK7" s="11">
        <f>ROUND(IF(BG7=0, IF(BE7=0, 0, 1), BE7/BG7),5)</f>
        <v>0.73055999999999999</v>
      </c>
      <c r="BL7" s="10"/>
      <c r="BM7" s="9">
        <v>197.5</v>
      </c>
      <c r="BN7" s="10"/>
      <c r="BO7" s="9">
        <v>5208</v>
      </c>
      <c r="BP7" s="10"/>
      <c r="BQ7" s="9">
        <f>ROUND((BM7-BO7),5)</f>
        <v>-5010.5</v>
      </c>
      <c r="BR7" s="10"/>
      <c r="BS7" s="11">
        <f>ROUND(IF(BO7=0, IF(BM7=0, 0, 1), BM7/BO7),5)</f>
        <v>3.7920000000000002E-2</v>
      </c>
      <c r="BT7" s="10"/>
      <c r="BU7" s="9">
        <v>2411.0500000000002</v>
      </c>
      <c r="BV7" s="10"/>
      <c r="BW7" s="9">
        <v>5209</v>
      </c>
      <c r="BX7" s="10"/>
      <c r="BY7" s="9">
        <f>ROUND((BU7-BW7),5)</f>
        <v>-2797.95</v>
      </c>
      <c r="BZ7" s="10"/>
      <c r="CA7" s="11">
        <f>ROUND(IF(BW7=0, IF(BU7=0, 0, 1), BU7/BW7),5)</f>
        <v>0.46285999999999999</v>
      </c>
      <c r="CB7" s="10"/>
      <c r="CC7" s="9">
        <f>ROUND(I7+Q7+Y7+AG7+AO7+AW7+BE7+BM7+BU7,5)</f>
        <v>15416.53</v>
      </c>
      <c r="CD7" s="10"/>
      <c r="CE7" s="9">
        <f>ROUND(K7+S7+AA7+AI7+AQ7+AY7+BG7+BO7+BW7,5)</f>
        <v>46873</v>
      </c>
      <c r="CF7" s="10"/>
      <c r="CG7" s="9">
        <f>ROUND((CC7-CE7),5)</f>
        <v>-31456.47</v>
      </c>
      <c r="CH7" s="10"/>
      <c r="CI7" s="11">
        <f>ROUND(IF(CE7=0, IF(CC7=0, 0, 1), CC7/CE7),5)</f>
        <v>0.32890000000000003</v>
      </c>
    </row>
    <row r="8" spans="1:87" x14ac:dyDescent="0.3">
      <c r="A8" s="1"/>
      <c r="B8" s="1"/>
      <c r="C8" s="1"/>
      <c r="D8" s="1"/>
      <c r="E8" s="1"/>
      <c r="F8" s="1"/>
      <c r="G8" s="1" t="s">
        <v>286</v>
      </c>
      <c r="H8" s="1"/>
      <c r="I8" s="9">
        <v>6818.23</v>
      </c>
      <c r="J8" s="10"/>
      <c r="K8" s="9">
        <v>5208</v>
      </c>
      <c r="L8" s="10"/>
      <c r="M8" s="9">
        <f>ROUND((I8-K8),5)</f>
        <v>1610.23</v>
      </c>
      <c r="N8" s="10"/>
      <c r="O8" s="11">
        <f>ROUND(IF(K8=0, IF(I8=0, 0, 1), I8/K8),5)</f>
        <v>1.30918</v>
      </c>
      <c r="P8" s="10"/>
      <c r="Q8" s="9">
        <v>93.9</v>
      </c>
      <c r="R8" s="10"/>
      <c r="S8" s="9">
        <v>5208</v>
      </c>
      <c r="T8" s="10"/>
      <c r="U8" s="9">
        <f>ROUND((Q8-S8),5)</f>
        <v>-5114.1000000000004</v>
      </c>
      <c r="V8" s="10"/>
      <c r="W8" s="11">
        <f>ROUND(IF(S8=0, IF(Q8=0, 0, 1), Q8/S8),5)</f>
        <v>1.8030000000000001E-2</v>
      </c>
      <c r="X8" s="10"/>
      <c r="Y8" s="9">
        <v>93.9</v>
      </c>
      <c r="Z8" s="10"/>
      <c r="AA8" s="9">
        <v>5208</v>
      </c>
      <c r="AB8" s="10"/>
      <c r="AC8" s="9">
        <f>ROUND((Y8-AA8),5)</f>
        <v>-5114.1000000000004</v>
      </c>
      <c r="AD8" s="10"/>
      <c r="AE8" s="11">
        <f>ROUND(IF(AA8=0, IF(Y8=0, 0, 1), Y8/AA8),5)</f>
        <v>1.8030000000000001E-2</v>
      </c>
      <c r="AF8" s="10"/>
      <c r="AG8" s="9">
        <v>8228.66</v>
      </c>
      <c r="AH8" s="10"/>
      <c r="AI8" s="9">
        <v>5208</v>
      </c>
      <c r="AJ8" s="10"/>
      <c r="AK8" s="9">
        <f>ROUND((AG8-AI8),5)</f>
        <v>3020.66</v>
      </c>
      <c r="AL8" s="10"/>
      <c r="AM8" s="11">
        <f>ROUND(IF(AI8=0, IF(AG8=0, 0, 1), AG8/AI8),5)</f>
        <v>1.58</v>
      </c>
      <c r="AN8" s="10"/>
      <c r="AO8" s="9">
        <v>93.62</v>
      </c>
      <c r="AP8" s="10"/>
      <c r="AQ8" s="9">
        <v>5208</v>
      </c>
      <c r="AR8" s="10"/>
      <c r="AS8" s="9">
        <f>ROUND((AO8-AQ8),5)</f>
        <v>-5114.38</v>
      </c>
      <c r="AT8" s="10"/>
      <c r="AU8" s="11">
        <f>ROUND(IF(AQ8=0, IF(AO8=0, 0, 1), AO8/AQ8),5)</f>
        <v>1.7979999999999999E-2</v>
      </c>
      <c r="AV8" s="10"/>
      <c r="AW8" s="9">
        <v>0</v>
      </c>
      <c r="AX8" s="10"/>
      <c r="AY8" s="9">
        <v>5208</v>
      </c>
      <c r="AZ8" s="10"/>
      <c r="BA8" s="9">
        <f>ROUND((AW8-AY8),5)</f>
        <v>-5208</v>
      </c>
      <c r="BB8" s="10"/>
      <c r="BC8" s="11">
        <f>ROUND(IF(AY8=0, IF(AW8=0, 0, 1), AW8/AY8),5)</f>
        <v>0</v>
      </c>
      <c r="BD8" s="10"/>
      <c r="BE8" s="9">
        <v>8678.8700000000008</v>
      </c>
      <c r="BF8" s="10"/>
      <c r="BG8" s="9">
        <v>5208</v>
      </c>
      <c r="BH8" s="10"/>
      <c r="BI8" s="9">
        <f>ROUND((BE8-BG8),5)</f>
        <v>3470.87</v>
      </c>
      <c r="BJ8" s="10"/>
      <c r="BK8" s="11">
        <f>ROUND(IF(BG8=0, IF(BE8=0, 0, 1), BE8/BG8),5)</f>
        <v>1.66645</v>
      </c>
      <c r="BL8" s="10"/>
      <c r="BM8" s="9">
        <v>0</v>
      </c>
      <c r="BN8" s="10"/>
      <c r="BO8" s="9">
        <v>5208</v>
      </c>
      <c r="BP8" s="10"/>
      <c r="BQ8" s="9">
        <f>ROUND((BM8-BO8),5)</f>
        <v>-5208</v>
      </c>
      <c r="BR8" s="10"/>
      <c r="BS8" s="11">
        <f>ROUND(IF(BO8=0, IF(BM8=0, 0, 1), BM8/BO8),5)</f>
        <v>0</v>
      </c>
      <c r="BT8" s="10"/>
      <c r="BU8" s="9">
        <v>7396.88</v>
      </c>
      <c r="BV8" s="10"/>
      <c r="BW8" s="9">
        <v>5209</v>
      </c>
      <c r="BX8" s="10"/>
      <c r="BY8" s="9">
        <f>ROUND((BU8-BW8),5)</f>
        <v>2187.88</v>
      </c>
      <c r="BZ8" s="10"/>
      <c r="CA8" s="11">
        <f>ROUND(IF(BW8=0, IF(BU8=0, 0, 1), BU8/BW8),5)</f>
        <v>1.4200200000000001</v>
      </c>
      <c r="CB8" s="10"/>
      <c r="CC8" s="9">
        <f>ROUND(I8+Q8+Y8+AG8+AO8+AW8+BE8+BM8+BU8,5)</f>
        <v>31404.06</v>
      </c>
      <c r="CD8" s="10"/>
      <c r="CE8" s="9">
        <f>ROUND(K8+S8+AA8+AI8+AQ8+AY8+BG8+BO8+BW8,5)</f>
        <v>46873</v>
      </c>
      <c r="CF8" s="10"/>
      <c r="CG8" s="9">
        <f>ROUND((CC8-CE8),5)</f>
        <v>-15468.94</v>
      </c>
      <c r="CH8" s="10"/>
      <c r="CI8" s="11">
        <f>ROUND(IF(CE8=0, IF(CC8=0, 0, 1), CC8/CE8),5)</f>
        <v>0.66998000000000002</v>
      </c>
    </row>
    <row r="9" spans="1:87" x14ac:dyDescent="0.3">
      <c r="A9" s="1"/>
      <c r="B9" s="1"/>
      <c r="C9" s="1"/>
      <c r="D9" s="1"/>
      <c r="E9" s="1"/>
      <c r="F9" s="1"/>
      <c r="G9" s="1" t="s">
        <v>285</v>
      </c>
      <c r="H9" s="1"/>
      <c r="I9" s="9"/>
      <c r="J9" s="10"/>
      <c r="K9" s="9"/>
      <c r="L9" s="10"/>
      <c r="M9" s="9"/>
      <c r="N9" s="10"/>
      <c r="O9" s="11"/>
      <c r="P9" s="10"/>
      <c r="Q9" s="9"/>
      <c r="R9" s="10"/>
      <c r="S9" s="9"/>
      <c r="T9" s="10"/>
      <c r="U9" s="9"/>
      <c r="V9" s="10"/>
      <c r="W9" s="11"/>
      <c r="X9" s="10"/>
      <c r="Y9" s="9"/>
      <c r="Z9" s="10"/>
      <c r="AA9" s="9"/>
      <c r="AB9" s="10"/>
      <c r="AC9" s="9"/>
      <c r="AD9" s="10"/>
      <c r="AE9" s="11"/>
      <c r="AF9" s="10"/>
      <c r="AG9" s="9"/>
      <c r="AH9" s="10"/>
      <c r="AI9" s="9"/>
      <c r="AJ9" s="10"/>
      <c r="AK9" s="9"/>
      <c r="AL9" s="10"/>
      <c r="AM9" s="11"/>
      <c r="AN9" s="10"/>
      <c r="AO9" s="9"/>
      <c r="AP9" s="10"/>
      <c r="AQ9" s="9"/>
      <c r="AR9" s="10"/>
      <c r="AS9" s="9"/>
      <c r="AT9" s="10"/>
      <c r="AU9" s="11"/>
      <c r="AV9" s="10"/>
      <c r="AW9" s="9"/>
      <c r="AX9" s="10"/>
      <c r="AY9" s="9"/>
      <c r="AZ9" s="10"/>
      <c r="BA9" s="9"/>
      <c r="BB9" s="10"/>
      <c r="BC9" s="11"/>
      <c r="BD9" s="10"/>
      <c r="BE9" s="9"/>
      <c r="BF9" s="10"/>
      <c r="BG9" s="9"/>
      <c r="BH9" s="10"/>
      <c r="BI9" s="9"/>
      <c r="BJ9" s="10"/>
      <c r="BK9" s="11"/>
      <c r="BL9" s="10"/>
      <c r="BM9" s="9"/>
      <c r="BN9" s="10"/>
      <c r="BO9" s="9"/>
      <c r="BP9" s="10"/>
      <c r="BQ9" s="9"/>
      <c r="BR9" s="10"/>
      <c r="BS9" s="11"/>
      <c r="BT9" s="10"/>
      <c r="BU9" s="9"/>
      <c r="BV9" s="10"/>
      <c r="BW9" s="9"/>
      <c r="BX9" s="10"/>
      <c r="BY9" s="9"/>
      <c r="BZ9" s="10"/>
      <c r="CA9" s="11"/>
      <c r="CB9" s="10"/>
      <c r="CC9" s="9"/>
      <c r="CD9" s="10"/>
      <c r="CE9" s="9"/>
      <c r="CF9" s="10"/>
      <c r="CG9" s="9"/>
      <c r="CH9" s="10"/>
      <c r="CI9" s="11"/>
    </row>
    <row r="10" spans="1:87" x14ac:dyDescent="0.3">
      <c r="A10" s="1"/>
      <c r="B10" s="1"/>
      <c r="C10" s="1"/>
      <c r="D10" s="1"/>
      <c r="E10" s="1"/>
      <c r="F10" s="1"/>
      <c r="G10" s="1"/>
      <c r="H10" s="1" t="s">
        <v>284</v>
      </c>
      <c r="I10" s="9">
        <v>897.24</v>
      </c>
      <c r="J10" s="10"/>
      <c r="K10" s="9">
        <v>0</v>
      </c>
      <c r="L10" s="10"/>
      <c r="M10" s="9">
        <f>ROUND((I10-K10),5)</f>
        <v>897.24</v>
      </c>
      <c r="N10" s="10"/>
      <c r="O10" s="11">
        <f>ROUND(IF(K10=0, IF(I10=0, 0, 1), I10/K10),5)</f>
        <v>1</v>
      </c>
      <c r="P10" s="10"/>
      <c r="Q10" s="9">
        <v>134.94999999999999</v>
      </c>
      <c r="R10" s="10"/>
      <c r="S10" s="9">
        <v>0</v>
      </c>
      <c r="T10" s="10"/>
      <c r="U10" s="9">
        <f>ROUND((Q10-S10),5)</f>
        <v>134.94999999999999</v>
      </c>
      <c r="V10" s="10"/>
      <c r="W10" s="11">
        <f>ROUND(IF(S10=0, IF(Q10=0, 0, 1), Q10/S10),5)</f>
        <v>1</v>
      </c>
      <c r="X10" s="10"/>
      <c r="Y10" s="9">
        <v>449.11</v>
      </c>
      <c r="Z10" s="10"/>
      <c r="AA10" s="9">
        <v>0</v>
      </c>
      <c r="AB10" s="10"/>
      <c r="AC10" s="9">
        <f>ROUND((Y10-AA10),5)</f>
        <v>449.11</v>
      </c>
      <c r="AD10" s="10"/>
      <c r="AE10" s="11">
        <f>ROUND(IF(AA10=0, IF(Y10=0, 0, 1), Y10/AA10),5)</f>
        <v>1</v>
      </c>
      <c r="AF10" s="10"/>
      <c r="AG10" s="9">
        <v>265.75</v>
      </c>
      <c r="AH10" s="10"/>
      <c r="AI10" s="9">
        <v>0</v>
      </c>
      <c r="AJ10" s="10"/>
      <c r="AK10" s="9">
        <f>ROUND((AG10-AI10),5)</f>
        <v>265.75</v>
      </c>
      <c r="AL10" s="10"/>
      <c r="AM10" s="11">
        <f>ROUND(IF(AI10=0, IF(AG10=0, 0, 1), AG10/AI10),5)</f>
        <v>1</v>
      </c>
      <c r="AN10" s="10"/>
      <c r="AO10" s="9">
        <v>89</v>
      </c>
      <c r="AP10" s="10"/>
      <c r="AQ10" s="9">
        <v>0</v>
      </c>
      <c r="AR10" s="10"/>
      <c r="AS10" s="9">
        <f>ROUND((AO10-AQ10),5)</f>
        <v>89</v>
      </c>
      <c r="AT10" s="10"/>
      <c r="AU10" s="11">
        <f>ROUND(IF(AQ10=0, IF(AO10=0, 0, 1), AO10/AQ10),5)</f>
        <v>1</v>
      </c>
      <c r="AV10" s="10"/>
      <c r="AW10" s="9">
        <v>446.7</v>
      </c>
      <c r="AX10" s="10"/>
      <c r="AY10" s="9">
        <v>0</v>
      </c>
      <c r="AZ10" s="10"/>
      <c r="BA10" s="9">
        <f>ROUND((AW10-AY10),5)</f>
        <v>446.7</v>
      </c>
      <c r="BB10" s="10"/>
      <c r="BC10" s="11">
        <f>ROUND(IF(AY10=0, IF(AW10=0, 0, 1), AW10/AY10),5)</f>
        <v>1</v>
      </c>
      <c r="BD10" s="10"/>
      <c r="BE10" s="9">
        <v>0</v>
      </c>
      <c r="BF10" s="10"/>
      <c r="BG10" s="9">
        <v>0</v>
      </c>
      <c r="BH10" s="10"/>
      <c r="BI10" s="9">
        <f>ROUND((BE10-BG10),5)</f>
        <v>0</v>
      </c>
      <c r="BJ10" s="10"/>
      <c r="BK10" s="11">
        <f>ROUND(IF(BG10=0, IF(BE10=0, 0, 1), BE10/BG10),5)</f>
        <v>0</v>
      </c>
      <c r="BL10" s="10"/>
      <c r="BM10" s="9">
        <v>238.98</v>
      </c>
      <c r="BN10" s="10"/>
      <c r="BO10" s="9">
        <v>0</v>
      </c>
      <c r="BP10" s="10"/>
      <c r="BQ10" s="9">
        <f>ROUND((BM10-BO10),5)</f>
        <v>238.98</v>
      </c>
      <c r="BR10" s="10"/>
      <c r="BS10" s="11">
        <f>ROUND(IF(BO10=0, IF(BM10=0, 0, 1), BM10/BO10),5)</f>
        <v>1</v>
      </c>
      <c r="BT10" s="10"/>
      <c r="BU10" s="9">
        <v>0</v>
      </c>
      <c r="BV10" s="10"/>
      <c r="BW10" s="9">
        <v>0</v>
      </c>
      <c r="BX10" s="10"/>
      <c r="BY10" s="9">
        <f>ROUND((BU10-BW10),5)</f>
        <v>0</v>
      </c>
      <c r="BZ10" s="10"/>
      <c r="CA10" s="11">
        <f>ROUND(IF(BW10=0, IF(BU10=0, 0, 1), BU10/BW10),5)</f>
        <v>0</v>
      </c>
      <c r="CB10" s="10"/>
      <c r="CC10" s="9">
        <f>ROUND(I10+Q10+Y10+AG10+AO10+AW10+BE10+BM10+BU10,5)</f>
        <v>2521.73</v>
      </c>
      <c r="CD10" s="10"/>
      <c r="CE10" s="9">
        <f>ROUND(K10+S10+AA10+AI10+AQ10+AY10+BG10+BO10+BW10,5)</f>
        <v>0</v>
      </c>
      <c r="CF10" s="10"/>
      <c r="CG10" s="9">
        <f>ROUND((CC10-CE10),5)</f>
        <v>2521.73</v>
      </c>
      <c r="CH10" s="10"/>
      <c r="CI10" s="11">
        <f>ROUND(IF(CE10=0, IF(CC10=0, 0, 1), CC10/CE10),5)</f>
        <v>1</v>
      </c>
    </row>
    <row r="11" spans="1:87" ht="19.5" thickBot="1" x14ac:dyDescent="0.35">
      <c r="A11" s="1"/>
      <c r="B11" s="1"/>
      <c r="C11" s="1"/>
      <c r="D11" s="1"/>
      <c r="E11" s="1"/>
      <c r="F11" s="1"/>
      <c r="G11" s="1"/>
      <c r="H11" s="1" t="s">
        <v>283</v>
      </c>
      <c r="I11" s="12">
        <v>0</v>
      </c>
      <c r="J11" s="10"/>
      <c r="K11" s="12">
        <v>1666</v>
      </c>
      <c r="L11" s="10"/>
      <c r="M11" s="12">
        <f>ROUND((I11-K11),5)</f>
        <v>-1666</v>
      </c>
      <c r="N11" s="10"/>
      <c r="O11" s="13">
        <f>ROUND(IF(K11=0, IF(I11=0, 0, 1), I11/K11),5)</f>
        <v>0</v>
      </c>
      <c r="P11" s="10"/>
      <c r="Q11" s="12">
        <v>0</v>
      </c>
      <c r="R11" s="10"/>
      <c r="S11" s="12">
        <v>1666</v>
      </c>
      <c r="T11" s="10"/>
      <c r="U11" s="12">
        <f>ROUND((Q11-S11),5)</f>
        <v>-1666</v>
      </c>
      <c r="V11" s="10"/>
      <c r="W11" s="13">
        <f>ROUND(IF(S11=0, IF(Q11=0, 0, 1), Q11/S11),5)</f>
        <v>0</v>
      </c>
      <c r="X11" s="10"/>
      <c r="Y11" s="12">
        <v>0</v>
      </c>
      <c r="Z11" s="10"/>
      <c r="AA11" s="12">
        <v>1666</v>
      </c>
      <c r="AB11" s="10"/>
      <c r="AC11" s="12">
        <f>ROUND((Y11-AA11),5)</f>
        <v>-1666</v>
      </c>
      <c r="AD11" s="10"/>
      <c r="AE11" s="13">
        <f>ROUND(IF(AA11=0, IF(Y11=0, 0, 1), Y11/AA11),5)</f>
        <v>0</v>
      </c>
      <c r="AF11" s="10"/>
      <c r="AG11" s="12">
        <v>0</v>
      </c>
      <c r="AH11" s="10"/>
      <c r="AI11" s="12">
        <v>1666</v>
      </c>
      <c r="AJ11" s="10"/>
      <c r="AK11" s="12">
        <f>ROUND((AG11-AI11),5)</f>
        <v>-1666</v>
      </c>
      <c r="AL11" s="10"/>
      <c r="AM11" s="13">
        <f>ROUND(IF(AI11=0, IF(AG11=0, 0, 1), AG11/AI11),5)</f>
        <v>0</v>
      </c>
      <c r="AN11" s="10"/>
      <c r="AO11" s="12">
        <v>0</v>
      </c>
      <c r="AP11" s="10"/>
      <c r="AQ11" s="12">
        <v>1667</v>
      </c>
      <c r="AR11" s="10"/>
      <c r="AS11" s="12">
        <f>ROUND((AO11-AQ11),5)</f>
        <v>-1667</v>
      </c>
      <c r="AT11" s="10"/>
      <c r="AU11" s="13">
        <f>ROUND(IF(AQ11=0, IF(AO11=0, 0, 1), AO11/AQ11),5)</f>
        <v>0</v>
      </c>
      <c r="AV11" s="10"/>
      <c r="AW11" s="12">
        <v>0</v>
      </c>
      <c r="AX11" s="10"/>
      <c r="AY11" s="12">
        <v>1667</v>
      </c>
      <c r="AZ11" s="10"/>
      <c r="BA11" s="12">
        <f>ROUND((AW11-AY11),5)</f>
        <v>-1667</v>
      </c>
      <c r="BB11" s="10"/>
      <c r="BC11" s="13">
        <f>ROUND(IF(AY11=0, IF(AW11=0, 0, 1), AW11/AY11),5)</f>
        <v>0</v>
      </c>
      <c r="BD11" s="10"/>
      <c r="BE11" s="12">
        <v>0</v>
      </c>
      <c r="BF11" s="10"/>
      <c r="BG11" s="12">
        <v>1667</v>
      </c>
      <c r="BH11" s="10"/>
      <c r="BI11" s="12">
        <f>ROUND((BE11-BG11),5)</f>
        <v>-1667</v>
      </c>
      <c r="BJ11" s="10"/>
      <c r="BK11" s="13">
        <f>ROUND(IF(BG11=0, IF(BE11=0, 0, 1), BE11/BG11),5)</f>
        <v>0</v>
      </c>
      <c r="BL11" s="10"/>
      <c r="BM11" s="12">
        <v>0</v>
      </c>
      <c r="BN11" s="10"/>
      <c r="BO11" s="12">
        <v>1667</v>
      </c>
      <c r="BP11" s="10"/>
      <c r="BQ11" s="12">
        <f>ROUND((BM11-BO11),5)</f>
        <v>-1667</v>
      </c>
      <c r="BR11" s="10"/>
      <c r="BS11" s="13">
        <f>ROUND(IF(BO11=0, IF(BM11=0, 0, 1), BM11/BO11),5)</f>
        <v>0</v>
      </c>
      <c r="BT11" s="10"/>
      <c r="BU11" s="12">
        <v>0</v>
      </c>
      <c r="BV11" s="10"/>
      <c r="BW11" s="12">
        <v>1667</v>
      </c>
      <c r="BX11" s="10"/>
      <c r="BY11" s="12">
        <f>ROUND((BU11-BW11),5)</f>
        <v>-1667</v>
      </c>
      <c r="BZ11" s="10"/>
      <c r="CA11" s="13">
        <f>ROUND(IF(BW11=0, IF(BU11=0, 0, 1), BU11/BW11),5)</f>
        <v>0</v>
      </c>
      <c r="CB11" s="10"/>
      <c r="CC11" s="12">
        <f>ROUND(I11+Q11+Y11+AG11+AO11+AW11+BE11+BM11+BU11,5)</f>
        <v>0</v>
      </c>
      <c r="CD11" s="10"/>
      <c r="CE11" s="12">
        <f>ROUND(K11+S11+AA11+AI11+AQ11+AY11+BG11+BO11+BW11,5)</f>
        <v>14999</v>
      </c>
      <c r="CF11" s="10"/>
      <c r="CG11" s="12">
        <f>ROUND((CC11-CE11),5)</f>
        <v>-14999</v>
      </c>
      <c r="CH11" s="10"/>
      <c r="CI11" s="13">
        <f>ROUND(IF(CE11=0, IF(CC11=0, 0, 1), CC11/CE11),5)</f>
        <v>0</v>
      </c>
    </row>
    <row r="12" spans="1:87" x14ac:dyDescent="0.3">
      <c r="A12" s="1"/>
      <c r="B12" s="1"/>
      <c r="C12" s="1"/>
      <c r="D12" s="1"/>
      <c r="E12" s="1"/>
      <c r="F12" s="1"/>
      <c r="G12" s="1" t="s">
        <v>282</v>
      </c>
      <c r="H12" s="1"/>
      <c r="I12" s="9">
        <f>ROUND(SUM(I9:I11),5)</f>
        <v>897.24</v>
      </c>
      <c r="J12" s="10"/>
      <c r="K12" s="9">
        <f>ROUND(SUM(K9:K11),5)</f>
        <v>1666</v>
      </c>
      <c r="L12" s="10"/>
      <c r="M12" s="9">
        <f>ROUND((I12-K12),5)</f>
        <v>-768.76</v>
      </c>
      <c r="N12" s="10"/>
      <c r="O12" s="11">
        <f>ROUND(IF(K12=0, IF(I12=0, 0, 1), I12/K12),5)</f>
        <v>0.53856000000000004</v>
      </c>
      <c r="P12" s="10"/>
      <c r="Q12" s="9">
        <f>ROUND(SUM(Q9:Q11),5)</f>
        <v>134.94999999999999</v>
      </c>
      <c r="R12" s="10"/>
      <c r="S12" s="9">
        <f>ROUND(SUM(S9:S11),5)</f>
        <v>1666</v>
      </c>
      <c r="T12" s="10"/>
      <c r="U12" s="9">
        <f>ROUND((Q12-S12),5)</f>
        <v>-1531.05</v>
      </c>
      <c r="V12" s="10"/>
      <c r="W12" s="11">
        <f>ROUND(IF(S12=0, IF(Q12=0, 0, 1), Q12/S12),5)</f>
        <v>8.1000000000000003E-2</v>
      </c>
      <c r="X12" s="10"/>
      <c r="Y12" s="9">
        <f>ROUND(SUM(Y9:Y11),5)</f>
        <v>449.11</v>
      </c>
      <c r="Z12" s="10"/>
      <c r="AA12" s="9">
        <f>ROUND(SUM(AA9:AA11),5)</f>
        <v>1666</v>
      </c>
      <c r="AB12" s="10"/>
      <c r="AC12" s="9">
        <f>ROUND((Y12-AA12),5)</f>
        <v>-1216.8900000000001</v>
      </c>
      <c r="AD12" s="10"/>
      <c r="AE12" s="11">
        <f>ROUND(IF(AA12=0, IF(Y12=0, 0, 1), Y12/AA12),5)</f>
        <v>0.26956999999999998</v>
      </c>
      <c r="AF12" s="10"/>
      <c r="AG12" s="9">
        <f>ROUND(SUM(AG9:AG11),5)</f>
        <v>265.75</v>
      </c>
      <c r="AH12" s="10"/>
      <c r="AI12" s="9">
        <f>ROUND(SUM(AI9:AI11),5)</f>
        <v>1666</v>
      </c>
      <c r="AJ12" s="10"/>
      <c r="AK12" s="9">
        <f>ROUND((AG12-AI12),5)</f>
        <v>-1400.25</v>
      </c>
      <c r="AL12" s="10"/>
      <c r="AM12" s="11">
        <f>ROUND(IF(AI12=0, IF(AG12=0, 0, 1), AG12/AI12),5)</f>
        <v>0.15951000000000001</v>
      </c>
      <c r="AN12" s="10"/>
      <c r="AO12" s="9">
        <f>ROUND(SUM(AO9:AO11),5)</f>
        <v>89</v>
      </c>
      <c r="AP12" s="10"/>
      <c r="AQ12" s="9">
        <f>ROUND(SUM(AQ9:AQ11),5)</f>
        <v>1667</v>
      </c>
      <c r="AR12" s="10"/>
      <c r="AS12" s="9">
        <f>ROUND((AO12-AQ12),5)</f>
        <v>-1578</v>
      </c>
      <c r="AT12" s="10"/>
      <c r="AU12" s="11">
        <f>ROUND(IF(AQ12=0, IF(AO12=0, 0, 1), AO12/AQ12),5)</f>
        <v>5.339E-2</v>
      </c>
      <c r="AV12" s="10"/>
      <c r="AW12" s="9">
        <f>ROUND(SUM(AW9:AW11),5)</f>
        <v>446.7</v>
      </c>
      <c r="AX12" s="10"/>
      <c r="AY12" s="9">
        <f>ROUND(SUM(AY9:AY11),5)</f>
        <v>1667</v>
      </c>
      <c r="AZ12" s="10"/>
      <c r="BA12" s="9">
        <f>ROUND((AW12-AY12),5)</f>
        <v>-1220.3</v>
      </c>
      <c r="BB12" s="10"/>
      <c r="BC12" s="11">
        <f>ROUND(IF(AY12=0, IF(AW12=0, 0, 1), AW12/AY12),5)</f>
        <v>0.26796999999999999</v>
      </c>
      <c r="BD12" s="10"/>
      <c r="BE12" s="9">
        <f>ROUND(SUM(BE9:BE11),5)</f>
        <v>0</v>
      </c>
      <c r="BF12" s="10"/>
      <c r="BG12" s="9">
        <f>ROUND(SUM(BG9:BG11),5)</f>
        <v>1667</v>
      </c>
      <c r="BH12" s="10"/>
      <c r="BI12" s="9">
        <f>ROUND((BE12-BG12),5)</f>
        <v>-1667</v>
      </c>
      <c r="BJ12" s="10"/>
      <c r="BK12" s="11">
        <f>ROUND(IF(BG12=0, IF(BE12=0, 0, 1), BE12/BG12),5)</f>
        <v>0</v>
      </c>
      <c r="BL12" s="10"/>
      <c r="BM12" s="9">
        <f>ROUND(SUM(BM9:BM11),5)</f>
        <v>238.98</v>
      </c>
      <c r="BN12" s="10"/>
      <c r="BO12" s="9">
        <f>ROUND(SUM(BO9:BO11),5)</f>
        <v>1667</v>
      </c>
      <c r="BP12" s="10"/>
      <c r="BQ12" s="9">
        <f>ROUND((BM12-BO12),5)</f>
        <v>-1428.02</v>
      </c>
      <c r="BR12" s="10"/>
      <c r="BS12" s="11">
        <f>ROUND(IF(BO12=0, IF(BM12=0, 0, 1), BM12/BO12),5)</f>
        <v>0.14335999999999999</v>
      </c>
      <c r="BT12" s="10"/>
      <c r="BU12" s="9">
        <f>ROUND(SUM(BU9:BU11),5)</f>
        <v>0</v>
      </c>
      <c r="BV12" s="10"/>
      <c r="BW12" s="9">
        <f>ROUND(SUM(BW9:BW11),5)</f>
        <v>1667</v>
      </c>
      <c r="BX12" s="10"/>
      <c r="BY12" s="9">
        <f>ROUND((BU12-BW12),5)</f>
        <v>-1667</v>
      </c>
      <c r="BZ12" s="10"/>
      <c r="CA12" s="11">
        <f>ROUND(IF(BW12=0, IF(BU12=0, 0, 1), BU12/BW12),5)</f>
        <v>0</v>
      </c>
      <c r="CB12" s="10"/>
      <c r="CC12" s="9">
        <f>ROUND(I12+Q12+Y12+AG12+AO12+AW12+BE12+BM12+BU12,5)</f>
        <v>2521.73</v>
      </c>
      <c r="CD12" s="10"/>
      <c r="CE12" s="9">
        <f>ROUND(K12+S12+AA12+AI12+AQ12+AY12+BG12+BO12+BW12,5)</f>
        <v>14999</v>
      </c>
      <c r="CF12" s="10"/>
      <c r="CG12" s="9">
        <f>ROUND((CC12-CE12),5)</f>
        <v>-12477.27</v>
      </c>
      <c r="CH12" s="10"/>
      <c r="CI12" s="11">
        <f>ROUND(IF(CE12=0, IF(CC12=0, 0, 1), CC12/CE12),5)</f>
        <v>0.16813</v>
      </c>
    </row>
    <row r="13" spans="1:87" x14ac:dyDescent="0.3">
      <c r="A13" s="1"/>
      <c r="B13" s="1"/>
      <c r="C13" s="1"/>
      <c r="D13" s="1"/>
      <c r="E13" s="1"/>
      <c r="F13" s="1"/>
      <c r="G13" s="1" t="s">
        <v>281</v>
      </c>
      <c r="H13" s="1"/>
      <c r="I13" s="9"/>
      <c r="J13" s="10"/>
      <c r="K13" s="9"/>
      <c r="L13" s="10"/>
      <c r="M13" s="9"/>
      <c r="N13" s="10"/>
      <c r="O13" s="11"/>
      <c r="P13" s="10"/>
      <c r="Q13" s="9"/>
      <c r="R13" s="10"/>
      <c r="S13" s="9"/>
      <c r="T13" s="10"/>
      <c r="U13" s="9"/>
      <c r="V13" s="10"/>
      <c r="W13" s="11"/>
      <c r="X13" s="10"/>
      <c r="Y13" s="9"/>
      <c r="Z13" s="10"/>
      <c r="AA13" s="9"/>
      <c r="AB13" s="10"/>
      <c r="AC13" s="9"/>
      <c r="AD13" s="10"/>
      <c r="AE13" s="11"/>
      <c r="AF13" s="10"/>
      <c r="AG13" s="9"/>
      <c r="AH13" s="10"/>
      <c r="AI13" s="9"/>
      <c r="AJ13" s="10"/>
      <c r="AK13" s="9"/>
      <c r="AL13" s="10"/>
      <c r="AM13" s="11"/>
      <c r="AN13" s="10"/>
      <c r="AO13" s="9"/>
      <c r="AP13" s="10"/>
      <c r="AQ13" s="9"/>
      <c r="AR13" s="10"/>
      <c r="AS13" s="9"/>
      <c r="AT13" s="10"/>
      <c r="AU13" s="11"/>
      <c r="AV13" s="10"/>
      <c r="AW13" s="9"/>
      <c r="AX13" s="10"/>
      <c r="AY13" s="9"/>
      <c r="AZ13" s="10"/>
      <c r="BA13" s="9"/>
      <c r="BB13" s="10"/>
      <c r="BC13" s="11"/>
      <c r="BD13" s="10"/>
      <c r="BE13" s="9"/>
      <c r="BF13" s="10"/>
      <c r="BG13" s="9"/>
      <c r="BH13" s="10"/>
      <c r="BI13" s="9"/>
      <c r="BJ13" s="10"/>
      <c r="BK13" s="11"/>
      <c r="BL13" s="10"/>
      <c r="BM13" s="9"/>
      <c r="BN13" s="10"/>
      <c r="BO13" s="9"/>
      <c r="BP13" s="10"/>
      <c r="BQ13" s="9"/>
      <c r="BR13" s="10"/>
      <c r="BS13" s="11"/>
      <c r="BT13" s="10"/>
      <c r="BU13" s="9"/>
      <c r="BV13" s="10"/>
      <c r="BW13" s="9"/>
      <c r="BX13" s="10"/>
      <c r="BY13" s="9"/>
      <c r="BZ13" s="10"/>
      <c r="CA13" s="11"/>
      <c r="CB13" s="10"/>
      <c r="CC13" s="9"/>
      <c r="CD13" s="10"/>
      <c r="CE13" s="9"/>
      <c r="CF13" s="10"/>
      <c r="CG13" s="9"/>
      <c r="CH13" s="10"/>
      <c r="CI13" s="11"/>
    </row>
    <row r="14" spans="1:87" x14ac:dyDescent="0.3">
      <c r="A14" s="1"/>
      <c r="B14" s="1"/>
      <c r="C14" s="1"/>
      <c r="D14" s="1"/>
      <c r="E14" s="1"/>
      <c r="F14" s="1"/>
      <c r="G14" s="1"/>
      <c r="H14" s="1" t="s">
        <v>280</v>
      </c>
      <c r="I14" s="9">
        <v>0</v>
      </c>
      <c r="J14" s="10"/>
      <c r="K14" s="9">
        <v>1000</v>
      </c>
      <c r="L14" s="10"/>
      <c r="M14" s="9">
        <f t="shared" ref="M14:M19" si="0">ROUND((I14-K14),5)</f>
        <v>-1000</v>
      </c>
      <c r="N14" s="10"/>
      <c r="O14" s="11">
        <f t="shared" ref="O14:O19" si="1">ROUND(IF(K14=0, IF(I14=0, 0, 1), I14/K14),5)</f>
        <v>0</v>
      </c>
      <c r="P14" s="10"/>
      <c r="Q14" s="9">
        <v>360.12</v>
      </c>
      <c r="R14" s="10"/>
      <c r="S14" s="9">
        <v>1000</v>
      </c>
      <c r="T14" s="10"/>
      <c r="U14" s="9">
        <f t="shared" ref="U14:U19" si="2">ROUND((Q14-S14),5)</f>
        <v>-639.88</v>
      </c>
      <c r="V14" s="10"/>
      <c r="W14" s="11">
        <f t="shared" ref="W14:W19" si="3">ROUND(IF(S14=0, IF(Q14=0, 0, 1), Q14/S14),5)</f>
        <v>0.36012</v>
      </c>
      <c r="X14" s="10"/>
      <c r="Y14" s="9">
        <v>649.98</v>
      </c>
      <c r="Z14" s="10"/>
      <c r="AA14" s="9">
        <v>1000</v>
      </c>
      <c r="AB14" s="10"/>
      <c r="AC14" s="9">
        <f t="shared" ref="AC14:AC19" si="4">ROUND((Y14-AA14),5)</f>
        <v>-350.02</v>
      </c>
      <c r="AD14" s="10"/>
      <c r="AE14" s="11">
        <f t="shared" ref="AE14:AE19" si="5">ROUND(IF(AA14=0, IF(Y14=0, 0, 1), Y14/AA14),5)</f>
        <v>0.64998</v>
      </c>
      <c r="AF14" s="10"/>
      <c r="AG14" s="9">
        <v>1116.56</v>
      </c>
      <c r="AH14" s="10"/>
      <c r="AI14" s="9">
        <v>1000</v>
      </c>
      <c r="AJ14" s="10"/>
      <c r="AK14" s="9">
        <f t="shared" ref="AK14:AK19" si="6">ROUND((AG14-AI14),5)</f>
        <v>116.56</v>
      </c>
      <c r="AL14" s="10"/>
      <c r="AM14" s="11">
        <f t="shared" ref="AM14:AM19" si="7">ROUND(IF(AI14=0, IF(AG14=0, 0, 1), AG14/AI14),5)</f>
        <v>1.11656</v>
      </c>
      <c r="AN14" s="10"/>
      <c r="AO14" s="9">
        <v>796</v>
      </c>
      <c r="AP14" s="10"/>
      <c r="AQ14" s="9">
        <v>1000</v>
      </c>
      <c r="AR14" s="10"/>
      <c r="AS14" s="9">
        <f t="shared" ref="AS14:AS19" si="8">ROUND((AO14-AQ14),5)</f>
        <v>-204</v>
      </c>
      <c r="AT14" s="10"/>
      <c r="AU14" s="11">
        <f t="shared" ref="AU14:AU19" si="9">ROUND(IF(AQ14=0, IF(AO14=0, 0, 1), AO14/AQ14),5)</f>
        <v>0.79600000000000004</v>
      </c>
      <c r="AV14" s="10"/>
      <c r="AW14" s="9">
        <v>369.57</v>
      </c>
      <c r="AX14" s="10"/>
      <c r="AY14" s="9">
        <v>1000</v>
      </c>
      <c r="AZ14" s="10"/>
      <c r="BA14" s="9">
        <f t="shared" ref="BA14:BA19" si="10">ROUND((AW14-AY14),5)</f>
        <v>-630.42999999999995</v>
      </c>
      <c r="BB14" s="10"/>
      <c r="BC14" s="11">
        <f t="shared" ref="BC14:BC19" si="11">ROUND(IF(AY14=0, IF(AW14=0, 0, 1), AW14/AY14),5)</f>
        <v>0.36957000000000001</v>
      </c>
      <c r="BD14" s="10"/>
      <c r="BE14" s="9">
        <v>0</v>
      </c>
      <c r="BF14" s="10"/>
      <c r="BG14" s="9">
        <v>1000</v>
      </c>
      <c r="BH14" s="10"/>
      <c r="BI14" s="9">
        <f>ROUND((BE14-BG14),5)</f>
        <v>-1000</v>
      </c>
      <c r="BJ14" s="10"/>
      <c r="BK14" s="11">
        <f>ROUND(IF(BG14=0, IF(BE14=0, 0, 1), BE14/BG14),5)</f>
        <v>0</v>
      </c>
      <c r="BL14" s="10"/>
      <c r="BM14" s="9">
        <v>61.87</v>
      </c>
      <c r="BN14" s="10"/>
      <c r="BO14" s="9">
        <v>1000</v>
      </c>
      <c r="BP14" s="10"/>
      <c r="BQ14" s="9">
        <f>ROUND((BM14-BO14),5)</f>
        <v>-938.13</v>
      </c>
      <c r="BR14" s="10"/>
      <c r="BS14" s="11">
        <f>ROUND(IF(BO14=0, IF(BM14=0, 0, 1), BM14/BO14),5)</f>
        <v>6.1870000000000001E-2</v>
      </c>
      <c r="BT14" s="10"/>
      <c r="BU14" s="9">
        <v>19.09</v>
      </c>
      <c r="BV14" s="10"/>
      <c r="BW14" s="9">
        <v>1000</v>
      </c>
      <c r="BX14" s="10"/>
      <c r="BY14" s="9">
        <f>ROUND((BU14-BW14),5)</f>
        <v>-980.91</v>
      </c>
      <c r="BZ14" s="10"/>
      <c r="CA14" s="11">
        <f>ROUND(IF(BW14=0, IF(BU14=0, 0, 1), BU14/BW14),5)</f>
        <v>1.9089999999999999E-2</v>
      </c>
      <c r="CB14" s="10"/>
      <c r="CC14" s="9">
        <f t="shared" ref="CC14:CC24" si="12">ROUND(I14+Q14+Y14+AG14+AO14+AW14+BE14+BM14+BU14,5)</f>
        <v>3373.19</v>
      </c>
      <c r="CD14" s="10"/>
      <c r="CE14" s="9">
        <f t="shared" ref="CE14:CE19" si="13">ROUND(K14+S14+AA14+AI14+AQ14+AY14+BG14+BO14+BW14,5)</f>
        <v>9000</v>
      </c>
      <c r="CF14" s="10"/>
      <c r="CG14" s="9">
        <f t="shared" ref="CG14:CG19" si="14">ROUND((CC14-CE14),5)</f>
        <v>-5626.81</v>
      </c>
      <c r="CH14" s="10"/>
      <c r="CI14" s="11">
        <f t="shared" ref="CI14:CI19" si="15">ROUND(IF(CE14=0, IF(CC14=0, 0, 1), CC14/CE14),5)</f>
        <v>0.37480000000000002</v>
      </c>
    </row>
    <row r="15" spans="1:87" hidden="1" x14ac:dyDescent="0.3">
      <c r="A15" s="1"/>
      <c r="B15" s="1"/>
      <c r="C15" s="1"/>
      <c r="D15" s="1"/>
      <c r="E15" s="1"/>
      <c r="F15" s="1"/>
      <c r="G15" s="1"/>
      <c r="H15" s="1" t="s">
        <v>279</v>
      </c>
      <c r="I15" s="9">
        <v>0</v>
      </c>
      <c r="J15" s="10"/>
      <c r="K15" s="9">
        <v>0</v>
      </c>
      <c r="L15" s="10"/>
      <c r="M15" s="9">
        <f t="shared" si="0"/>
        <v>0</v>
      </c>
      <c r="N15" s="10"/>
      <c r="O15" s="11">
        <f t="shared" si="1"/>
        <v>0</v>
      </c>
      <c r="P15" s="10"/>
      <c r="Q15" s="9">
        <v>0</v>
      </c>
      <c r="R15" s="10"/>
      <c r="S15" s="9">
        <v>0</v>
      </c>
      <c r="T15" s="10"/>
      <c r="U15" s="9">
        <f t="shared" si="2"/>
        <v>0</v>
      </c>
      <c r="V15" s="10"/>
      <c r="W15" s="11">
        <f t="shared" si="3"/>
        <v>0</v>
      </c>
      <c r="X15" s="10"/>
      <c r="Y15" s="9">
        <v>0</v>
      </c>
      <c r="Z15" s="10"/>
      <c r="AA15" s="9">
        <v>0</v>
      </c>
      <c r="AB15" s="10"/>
      <c r="AC15" s="9">
        <f t="shared" si="4"/>
        <v>0</v>
      </c>
      <c r="AD15" s="10"/>
      <c r="AE15" s="11">
        <f t="shared" si="5"/>
        <v>0</v>
      </c>
      <c r="AF15" s="10"/>
      <c r="AG15" s="9">
        <v>0</v>
      </c>
      <c r="AH15" s="10"/>
      <c r="AI15" s="9">
        <v>0</v>
      </c>
      <c r="AJ15" s="10"/>
      <c r="AK15" s="9">
        <f t="shared" si="6"/>
        <v>0</v>
      </c>
      <c r="AL15" s="10"/>
      <c r="AM15" s="11">
        <f t="shared" si="7"/>
        <v>0</v>
      </c>
      <c r="AN15" s="10"/>
      <c r="AO15" s="9">
        <v>0</v>
      </c>
      <c r="AP15" s="10"/>
      <c r="AQ15" s="9">
        <v>0</v>
      </c>
      <c r="AR15" s="10"/>
      <c r="AS15" s="9">
        <f t="shared" si="8"/>
        <v>0</v>
      </c>
      <c r="AT15" s="10"/>
      <c r="AU15" s="11">
        <f t="shared" si="9"/>
        <v>0</v>
      </c>
      <c r="AV15" s="10"/>
      <c r="AW15" s="9">
        <v>0</v>
      </c>
      <c r="AX15" s="10"/>
      <c r="AY15" s="9">
        <v>0</v>
      </c>
      <c r="AZ15" s="10"/>
      <c r="BA15" s="9">
        <f t="shared" si="10"/>
        <v>0</v>
      </c>
      <c r="BB15" s="10"/>
      <c r="BC15" s="11">
        <f t="shared" si="11"/>
        <v>0</v>
      </c>
      <c r="BD15" s="10"/>
      <c r="BE15" s="9">
        <v>0</v>
      </c>
      <c r="BF15" s="10"/>
      <c r="BG15" s="9"/>
      <c r="BH15" s="10"/>
      <c r="BI15" s="9"/>
      <c r="BJ15" s="10"/>
      <c r="BK15" s="11"/>
      <c r="BL15" s="10"/>
      <c r="BM15" s="9">
        <v>0</v>
      </c>
      <c r="BN15" s="10"/>
      <c r="BO15" s="9"/>
      <c r="BP15" s="10"/>
      <c r="BQ15" s="9"/>
      <c r="BR15" s="10"/>
      <c r="BS15" s="11"/>
      <c r="BT15" s="10"/>
      <c r="BU15" s="9">
        <v>0</v>
      </c>
      <c r="BV15" s="10"/>
      <c r="BW15" s="9"/>
      <c r="BX15" s="10"/>
      <c r="BY15" s="9"/>
      <c r="BZ15" s="10"/>
      <c r="CA15" s="11"/>
      <c r="CB15" s="10"/>
      <c r="CC15" s="9">
        <f t="shared" si="12"/>
        <v>0</v>
      </c>
      <c r="CD15" s="10"/>
      <c r="CE15" s="9">
        <f t="shared" si="13"/>
        <v>0</v>
      </c>
      <c r="CF15" s="10"/>
      <c r="CG15" s="9">
        <f t="shared" si="14"/>
        <v>0</v>
      </c>
      <c r="CH15" s="10"/>
      <c r="CI15" s="11">
        <f t="shared" si="15"/>
        <v>0</v>
      </c>
    </row>
    <row r="16" spans="1:87" x14ac:dyDescent="0.3">
      <c r="A16" s="1"/>
      <c r="B16" s="1"/>
      <c r="C16" s="1"/>
      <c r="D16" s="1"/>
      <c r="E16" s="1"/>
      <c r="F16" s="1"/>
      <c r="G16" s="1"/>
      <c r="H16" s="1" t="s">
        <v>278</v>
      </c>
      <c r="I16" s="9">
        <v>0</v>
      </c>
      <c r="J16" s="10"/>
      <c r="K16" s="9">
        <v>382</v>
      </c>
      <c r="L16" s="10"/>
      <c r="M16" s="9">
        <f t="shared" si="0"/>
        <v>-382</v>
      </c>
      <c r="N16" s="10"/>
      <c r="O16" s="11">
        <f t="shared" si="1"/>
        <v>0</v>
      </c>
      <c r="P16" s="10"/>
      <c r="Q16" s="9">
        <v>4584</v>
      </c>
      <c r="R16" s="10"/>
      <c r="S16" s="9">
        <v>382</v>
      </c>
      <c r="T16" s="10"/>
      <c r="U16" s="9">
        <f t="shared" si="2"/>
        <v>4202</v>
      </c>
      <c r="V16" s="10"/>
      <c r="W16" s="11">
        <f t="shared" si="3"/>
        <v>12</v>
      </c>
      <c r="X16" s="10"/>
      <c r="Y16" s="9">
        <v>0</v>
      </c>
      <c r="Z16" s="10"/>
      <c r="AA16" s="9">
        <v>382</v>
      </c>
      <c r="AB16" s="10"/>
      <c r="AC16" s="9">
        <f t="shared" si="4"/>
        <v>-382</v>
      </c>
      <c r="AD16" s="10"/>
      <c r="AE16" s="11">
        <f t="shared" si="5"/>
        <v>0</v>
      </c>
      <c r="AF16" s="10"/>
      <c r="AG16" s="9">
        <v>0</v>
      </c>
      <c r="AH16" s="10"/>
      <c r="AI16" s="9">
        <v>382</v>
      </c>
      <c r="AJ16" s="10"/>
      <c r="AK16" s="9">
        <f t="shared" si="6"/>
        <v>-382</v>
      </c>
      <c r="AL16" s="10"/>
      <c r="AM16" s="11">
        <f t="shared" si="7"/>
        <v>0</v>
      </c>
      <c r="AN16" s="10"/>
      <c r="AO16" s="9">
        <v>0</v>
      </c>
      <c r="AP16" s="10"/>
      <c r="AQ16" s="9">
        <v>382</v>
      </c>
      <c r="AR16" s="10"/>
      <c r="AS16" s="9">
        <f t="shared" si="8"/>
        <v>-382</v>
      </c>
      <c r="AT16" s="10"/>
      <c r="AU16" s="11">
        <f t="shared" si="9"/>
        <v>0</v>
      </c>
      <c r="AV16" s="10"/>
      <c r="AW16" s="9">
        <v>0</v>
      </c>
      <c r="AX16" s="10"/>
      <c r="AY16" s="9">
        <v>382</v>
      </c>
      <c r="AZ16" s="10"/>
      <c r="BA16" s="9">
        <f t="shared" si="10"/>
        <v>-382</v>
      </c>
      <c r="BB16" s="10"/>
      <c r="BC16" s="11">
        <f t="shared" si="11"/>
        <v>0</v>
      </c>
      <c r="BD16" s="10"/>
      <c r="BE16" s="9">
        <v>0</v>
      </c>
      <c r="BF16" s="10"/>
      <c r="BG16" s="9">
        <v>382</v>
      </c>
      <c r="BH16" s="10"/>
      <c r="BI16" s="9">
        <f>ROUND((BE16-BG16),5)</f>
        <v>-382</v>
      </c>
      <c r="BJ16" s="10"/>
      <c r="BK16" s="11">
        <f>ROUND(IF(BG16=0, IF(BE16=0, 0, 1), BE16/BG16),5)</f>
        <v>0</v>
      </c>
      <c r="BL16" s="10"/>
      <c r="BM16" s="9">
        <v>0</v>
      </c>
      <c r="BN16" s="10"/>
      <c r="BO16" s="9">
        <v>382</v>
      </c>
      <c r="BP16" s="10"/>
      <c r="BQ16" s="9">
        <f>ROUND((BM16-BO16),5)</f>
        <v>-382</v>
      </c>
      <c r="BR16" s="10"/>
      <c r="BS16" s="11">
        <f>ROUND(IF(BO16=0, IF(BM16=0, 0, 1), BM16/BO16),5)</f>
        <v>0</v>
      </c>
      <c r="BT16" s="10"/>
      <c r="BU16" s="9">
        <v>0</v>
      </c>
      <c r="BV16" s="10"/>
      <c r="BW16" s="9">
        <v>382</v>
      </c>
      <c r="BX16" s="10"/>
      <c r="BY16" s="9">
        <f>ROUND((BU16-BW16),5)</f>
        <v>-382</v>
      </c>
      <c r="BZ16" s="10"/>
      <c r="CA16" s="11">
        <f>ROUND(IF(BW16=0, IF(BU16=0, 0, 1), BU16/BW16),5)</f>
        <v>0</v>
      </c>
      <c r="CB16" s="10"/>
      <c r="CC16" s="9">
        <f t="shared" si="12"/>
        <v>4584</v>
      </c>
      <c r="CD16" s="10"/>
      <c r="CE16" s="9">
        <f t="shared" si="13"/>
        <v>3438</v>
      </c>
      <c r="CF16" s="10"/>
      <c r="CG16" s="9">
        <f t="shared" si="14"/>
        <v>1146</v>
      </c>
      <c r="CH16" s="10"/>
      <c r="CI16" s="11">
        <f t="shared" si="15"/>
        <v>1.3333299999999999</v>
      </c>
    </row>
    <row r="17" spans="1:87" x14ac:dyDescent="0.3">
      <c r="A17" s="1"/>
      <c r="B17" s="1"/>
      <c r="C17" s="1"/>
      <c r="D17" s="1"/>
      <c r="E17" s="1"/>
      <c r="F17" s="1"/>
      <c r="G17" s="1"/>
      <c r="H17" s="1" t="s">
        <v>277</v>
      </c>
      <c r="I17" s="9">
        <v>2828.76</v>
      </c>
      <c r="J17" s="10"/>
      <c r="K17" s="9">
        <v>2500</v>
      </c>
      <c r="L17" s="10"/>
      <c r="M17" s="9">
        <f t="shared" si="0"/>
        <v>328.76</v>
      </c>
      <c r="N17" s="10"/>
      <c r="O17" s="11">
        <f t="shared" si="1"/>
        <v>1.1315</v>
      </c>
      <c r="P17" s="10"/>
      <c r="Q17" s="9">
        <v>2709.57</v>
      </c>
      <c r="R17" s="10"/>
      <c r="S17" s="9">
        <v>2500</v>
      </c>
      <c r="T17" s="10"/>
      <c r="U17" s="9">
        <f t="shared" si="2"/>
        <v>209.57</v>
      </c>
      <c r="V17" s="10"/>
      <c r="W17" s="11">
        <f t="shared" si="3"/>
        <v>1.0838300000000001</v>
      </c>
      <c r="X17" s="10"/>
      <c r="Y17" s="9">
        <v>2261.4</v>
      </c>
      <c r="Z17" s="10"/>
      <c r="AA17" s="9">
        <v>2500</v>
      </c>
      <c r="AB17" s="10"/>
      <c r="AC17" s="9">
        <f t="shared" si="4"/>
        <v>-238.6</v>
      </c>
      <c r="AD17" s="10"/>
      <c r="AE17" s="11">
        <f t="shared" si="5"/>
        <v>0.90456000000000003</v>
      </c>
      <c r="AF17" s="10"/>
      <c r="AG17" s="9">
        <v>651.09</v>
      </c>
      <c r="AH17" s="10"/>
      <c r="AI17" s="9">
        <v>2500</v>
      </c>
      <c r="AJ17" s="10"/>
      <c r="AK17" s="9">
        <f t="shared" si="6"/>
        <v>-1848.91</v>
      </c>
      <c r="AL17" s="10"/>
      <c r="AM17" s="11">
        <f t="shared" si="7"/>
        <v>0.26044</v>
      </c>
      <c r="AN17" s="10"/>
      <c r="AO17" s="9">
        <v>0</v>
      </c>
      <c r="AP17" s="10"/>
      <c r="AQ17" s="9">
        <v>2500</v>
      </c>
      <c r="AR17" s="10"/>
      <c r="AS17" s="9">
        <f t="shared" si="8"/>
        <v>-2500</v>
      </c>
      <c r="AT17" s="10"/>
      <c r="AU17" s="11">
        <f t="shared" si="9"/>
        <v>0</v>
      </c>
      <c r="AV17" s="10"/>
      <c r="AW17" s="9">
        <v>0</v>
      </c>
      <c r="AX17" s="10"/>
      <c r="AY17" s="9">
        <v>2500</v>
      </c>
      <c r="AZ17" s="10"/>
      <c r="BA17" s="9">
        <f t="shared" si="10"/>
        <v>-2500</v>
      </c>
      <c r="BB17" s="10"/>
      <c r="BC17" s="11">
        <f t="shared" si="11"/>
        <v>0</v>
      </c>
      <c r="BD17" s="10"/>
      <c r="BE17" s="9">
        <v>0</v>
      </c>
      <c r="BF17" s="10"/>
      <c r="BG17" s="9">
        <v>2500</v>
      </c>
      <c r="BH17" s="10"/>
      <c r="BI17" s="9">
        <f>ROUND((BE17-BG17),5)</f>
        <v>-2500</v>
      </c>
      <c r="BJ17" s="10"/>
      <c r="BK17" s="11">
        <f>ROUND(IF(BG17=0, IF(BE17=0, 0, 1), BE17/BG17),5)</f>
        <v>0</v>
      </c>
      <c r="BL17" s="10"/>
      <c r="BM17" s="9">
        <v>0</v>
      </c>
      <c r="BN17" s="10"/>
      <c r="BO17" s="9">
        <v>2500</v>
      </c>
      <c r="BP17" s="10"/>
      <c r="BQ17" s="9">
        <f>ROUND((BM17-BO17),5)</f>
        <v>-2500</v>
      </c>
      <c r="BR17" s="10"/>
      <c r="BS17" s="11">
        <f>ROUND(IF(BO17=0, IF(BM17=0, 0, 1), BM17/BO17),5)</f>
        <v>0</v>
      </c>
      <c r="BT17" s="10"/>
      <c r="BU17" s="9">
        <v>0</v>
      </c>
      <c r="BV17" s="10"/>
      <c r="BW17" s="9">
        <v>2500</v>
      </c>
      <c r="BX17" s="10"/>
      <c r="BY17" s="9">
        <f>ROUND((BU17-BW17),5)</f>
        <v>-2500</v>
      </c>
      <c r="BZ17" s="10"/>
      <c r="CA17" s="11">
        <f>ROUND(IF(BW17=0, IF(BU17=0, 0, 1), BU17/BW17),5)</f>
        <v>0</v>
      </c>
      <c r="CB17" s="10"/>
      <c r="CC17" s="9">
        <f t="shared" si="12"/>
        <v>8450.82</v>
      </c>
      <c r="CD17" s="10"/>
      <c r="CE17" s="9">
        <f t="shared" si="13"/>
        <v>22500</v>
      </c>
      <c r="CF17" s="10"/>
      <c r="CG17" s="9">
        <f t="shared" si="14"/>
        <v>-14049.18</v>
      </c>
      <c r="CH17" s="10"/>
      <c r="CI17" s="11">
        <f t="shared" si="15"/>
        <v>0.37558999999999998</v>
      </c>
    </row>
    <row r="18" spans="1:87" x14ac:dyDescent="0.3">
      <c r="A18" s="1"/>
      <c r="B18" s="1"/>
      <c r="C18" s="1"/>
      <c r="D18" s="1"/>
      <c r="E18" s="1"/>
      <c r="F18" s="1"/>
      <c r="G18" s="1"/>
      <c r="H18" s="1" t="s">
        <v>276</v>
      </c>
      <c r="I18" s="9">
        <v>744.89</v>
      </c>
      <c r="J18" s="10"/>
      <c r="K18" s="9">
        <v>1041</v>
      </c>
      <c r="L18" s="10"/>
      <c r="M18" s="9">
        <f t="shared" si="0"/>
        <v>-296.11</v>
      </c>
      <c r="N18" s="10"/>
      <c r="O18" s="11">
        <f t="shared" si="1"/>
        <v>0.71555000000000002</v>
      </c>
      <c r="P18" s="10"/>
      <c r="Q18" s="9">
        <v>2988.1</v>
      </c>
      <c r="R18" s="10"/>
      <c r="S18" s="9">
        <v>1041</v>
      </c>
      <c r="T18" s="10"/>
      <c r="U18" s="9">
        <f t="shared" si="2"/>
        <v>1947.1</v>
      </c>
      <c r="V18" s="10"/>
      <c r="W18" s="11">
        <f t="shared" si="3"/>
        <v>2.8704100000000001</v>
      </c>
      <c r="X18" s="10"/>
      <c r="Y18" s="9">
        <v>1972.62</v>
      </c>
      <c r="Z18" s="10"/>
      <c r="AA18" s="9">
        <v>1041</v>
      </c>
      <c r="AB18" s="10"/>
      <c r="AC18" s="9">
        <f t="shared" si="4"/>
        <v>931.62</v>
      </c>
      <c r="AD18" s="10"/>
      <c r="AE18" s="11">
        <f t="shared" si="5"/>
        <v>1.89493</v>
      </c>
      <c r="AF18" s="10"/>
      <c r="AG18" s="9">
        <v>0</v>
      </c>
      <c r="AH18" s="10"/>
      <c r="AI18" s="9">
        <v>1041</v>
      </c>
      <c r="AJ18" s="10"/>
      <c r="AK18" s="9">
        <f t="shared" si="6"/>
        <v>-1041</v>
      </c>
      <c r="AL18" s="10"/>
      <c r="AM18" s="11">
        <f t="shared" si="7"/>
        <v>0</v>
      </c>
      <c r="AN18" s="10"/>
      <c r="AO18" s="9">
        <v>0</v>
      </c>
      <c r="AP18" s="10"/>
      <c r="AQ18" s="9">
        <v>1042</v>
      </c>
      <c r="AR18" s="10"/>
      <c r="AS18" s="9">
        <f t="shared" si="8"/>
        <v>-1042</v>
      </c>
      <c r="AT18" s="10"/>
      <c r="AU18" s="11">
        <f t="shared" si="9"/>
        <v>0</v>
      </c>
      <c r="AV18" s="10"/>
      <c r="AW18" s="9">
        <v>786.9</v>
      </c>
      <c r="AX18" s="10"/>
      <c r="AY18" s="9">
        <v>1042</v>
      </c>
      <c r="AZ18" s="10"/>
      <c r="BA18" s="9">
        <f t="shared" si="10"/>
        <v>-255.1</v>
      </c>
      <c r="BB18" s="10"/>
      <c r="BC18" s="11">
        <f t="shared" si="11"/>
        <v>0.75517999999999996</v>
      </c>
      <c r="BD18" s="10"/>
      <c r="BE18" s="9">
        <v>0</v>
      </c>
      <c r="BF18" s="10"/>
      <c r="BG18" s="9">
        <v>1042</v>
      </c>
      <c r="BH18" s="10"/>
      <c r="BI18" s="9">
        <f>ROUND((BE18-BG18),5)</f>
        <v>-1042</v>
      </c>
      <c r="BJ18" s="10"/>
      <c r="BK18" s="11">
        <f>ROUND(IF(BG18=0, IF(BE18=0, 0, 1), BE18/BG18),5)</f>
        <v>0</v>
      </c>
      <c r="BL18" s="10"/>
      <c r="BM18" s="9">
        <v>0</v>
      </c>
      <c r="BN18" s="10"/>
      <c r="BO18" s="9">
        <v>1042</v>
      </c>
      <c r="BP18" s="10"/>
      <c r="BQ18" s="9">
        <f>ROUND((BM18-BO18),5)</f>
        <v>-1042</v>
      </c>
      <c r="BR18" s="10"/>
      <c r="BS18" s="11">
        <f>ROUND(IF(BO18=0, IF(BM18=0, 0, 1), BM18/BO18),5)</f>
        <v>0</v>
      </c>
      <c r="BT18" s="10"/>
      <c r="BU18" s="9">
        <v>0</v>
      </c>
      <c r="BV18" s="10"/>
      <c r="BW18" s="9">
        <v>1042</v>
      </c>
      <c r="BX18" s="10"/>
      <c r="BY18" s="9">
        <f>ROUND((BU18-BW18),5)</f>
        <v>-1042</v>
      </c>
      <c r="BZ18" s="10"/>
      <c r="CA18" s="11">
        <f>ROUND(IF(BW18=0, IF(BU18=0, 0, 1), BU18/BW18),5)</f>
        <v>0</v>
      </c>
      <c r="CB18" s="10"/>
      <c r="CC18" s="9">
        <f t="shared" si="12"/>
        <v>6492.51</v>
      </c>
      <c r="CD18" s="10"/>
      <c r="CE18" s="9">
        <f t="shared" si="13"/>
        <v>9374</v>
      </c>
      <c r="CF18" s="10"/>
      <c r="CG18" s="9">
        <f t="shared" si="14"/>
        <v>-2881.49</v>
      </c>
      <c r="CH18" s="10"/>
      <c r="CI18" s="11">
        <f t="shared" si="15"/>
        <v>0.69260999999999995</v>
      </c>
    </row>
    <row r="19" spans="1:87" x14ac:dyDescent="0.3">
      <c r="A19" s="1"/>
      <c r="B19" s="1"/>
      <c r="C19" s="1"/>
      <c r="D19" s="1"/>
      <c r="E19" s="1"/>
      <c r="F19" s="1"/>
      <c r="G19" s="1"/>
      <c r="H19" s="1" t="s">
        <v>275</v>
      </c>
      <c r="I19" s="9">
        <v>372.23</v>
      </c>
      <c r="J19" s="10"/>
      <c r="K19" s="9">
        <v>16666</v>
      </c>
      <c r="L19" s="10"/>
      <c r="M19" s="9">
        <f t="shared" si="0"/>
        <v>-16293.77</v>
      </c>
      <c r="N19" s="10"/>
      <c r="O19" s="11">
        <f t="shared" si="1"/>
        <v>2.2329999999999999E-2</v>
      </c>
      <c r="P19" s="10"/>
      <c r="Q19" s="9">
        <v>3140.66</v>
      </c>
      <c r="R19" s="10"/>
      <c r="S19" s="9">
        <v>16666</v>
      </c>
      <c r="T19" s="10"/>
      <c r="U19" s="9">
        <f t="shared" si="2"/>
        <v>-13525.34</v>
      </c>
      <c r="V19" s="10"/>
      <c r="W19" s="11">
        <f t="shared" si="3"/>
        <v>0.18845000000000001</v>
      </c>
      <c r="X19" s="10"/>
      <c r="Y19" s="9">
        <v>2636.69</v>
      </c>
      <c r="Z19" s="10"/>
      <c r="AA19" s="9">
        <v>16666</v>
      </c>
      <c r="AB19" s="10"/>
      <c r="AC19" s="9">
        <f t="shared" si="4"/>
        <v>-14029.31</v>
      </c>
      <c r="AD19" s="10"/>
      <c r="AE19" s="11">
        <f t="shared" si="5"/>
        <v>0.15820999999999999</v>
      </c>
      <c r="AF19" s="10"/>
      <c r="AG19" s="9">
        <v>4096.93</v>
      </c>
      <c r="AH19" s="10"/>
      <c r="AI19" s="9">
        <v>16666</v>
      </c>
      <c r="AJ19" s="10"/>
      <c r="AK19" s="9">
        <f t="shared" si="6"/>
        <v>-12569.07</v>
      </c>
      <c r="AL19" s="10"/>
      <c r="AM19" s="11">
        <f t="shared" si="7"/>
        <v>0.24582999999999999</v>
      </c>
      <c r="AN19" s="10"/>
      <c r="AO19" s="9">
        <v>3720.04</v>
      </c>
      <c r="AP19" s="10"/>
      <c r="AQ19" s="9">
        <v>16667</v>
      </c>
      <c r="AR19" s="10"/>
      <c r="AS19" s="9">
        <f t="shared" si="8"/>
        <v>-12946.96</v>
      </c>
      <c r="AT19" s="10"/>
      <c r="AU19" s="11">
        <f t="shared" si="9"/>
        <v>0.22320000000000001</v>
      </c>
      <c r="AV19" s="10"/>
      <c r="AW19" s="9">
        <v>2516.0700000000002</v>
      </c>
      <c r="AX19" s="10"/>
      <c r="AY19" s="9">
        <v>16667</v>
      </c>
      <c r="AZ19" s="10"/>
      <c r="BA19" s="9">
        <f t="shared" si="10"/>
        <v>-14150.93</v>
      </c>
      <c r="BB19" s="10"/>
      <c r="BC19" s="11">
        <f t="shared" si="11"/>
        <v>0.15096000000000001</v>
      </c>
      <c r="BD19" s="10"/>
      <c r="BE19" s="9">
        <v>5696.42</v>
      </c>
      <c r="BF19" s="10"/>
      <c r="BG19" s="9">
        <v>16667</v>
      </c>
      <c r="BH19" s="10"/>
      <c r="BI19" s="9">
        <f>ROUND((BE19-BG19),5)</f>
        <v>-10970.58</v>
      </c>
      <c r="BJ19" s="10"/>
      <c r="BK19" s="11">
        <f>ROUND(IF(BG19=0, IF(BE19=0, 0, 1), BE19/BG19),5)</f>
        <v>0.34177999999999997</v>
      </c>
      <c r="BL19" s="10"/>
      <c r="BM19" s="9">
        <v>5897.65</v>
      </c>
      <c r="BN19" s="10"/>
      <c r="BO19" s="9">
        <v>16667</v>
      </c>
      <c r="BP19" s="10"/>
      <c r="BQ19" s="9">
        <f>ROUND((BM19-BO19),5)</f>
        <v>-10769.35</v>
      </c>
      <c r="BR19" s="10"/>
      <c r="BS19" s="11">
        <f>ROUND(IF(BO19=0, IF(BM19=0, 0, 1), BM19/BO19),5)</f>
        <v>0.35385</v>
      </c>
      <c r="BT19" s="10"/>
      <c r="BU19" s="9">
        <v>13805.55</v>
      </c>
      <c r="BV19" s="10"/>
      <c r="BW19" s="9">
        <v>16667</v>
      </c>
      <c r="BX19" s="10"/>
      <c r="BY19" s="9">
        <f>ROUND((BU19-BW19),5)</f>
        <v>-2861.45</v>
      </c>
      <c r="BZ19" s="10"/>
      <c r="CA19" s="11">
        <f>ROUND(IF(BW19=0, IF(BU19=0, 0, 1), BU19/BW19),5)</f>
        <v>0.82831999999999995</v>
      </c>
      <c r="CB19" s="10"/>
      <c r="CC19" s="9">
        <f t="shared" si="12"/>
        <v>41882.239999999998</v>
      </c>
      <c r="CD19" s="10"/>
      <c r="CE19" s="9">
        <f t="shared" si="13"/>
        <v>149999</v>
      </c>
      <c r="CF19" s="10"/>
      <c r="CG19" s="9">
        <f t="shared" si="14"/>
        <v>-108116.76</v>
      </c>
      <c r="CH19" s="10"/>
      <c r="CI19" s="11">
        <f t="shared" si="15"/>
        <v>0.27922000000000002</v>
      </c>
    </row>
    <row r="20" spans="1:87" x14ac:dyDescent="0.3">
      <c r="A20" s="1"/>
      <c r="B20" s="1"/>
      <c r="C20" s="1"/>
      <c r="D20" s="1"/>
      <c r="E20" s="1"/>
      <c r="F20" s="1"/>
      <c r="G20" s="1"/>
      <c r="H20" s="1" t="s">
        <v>274</v>
      </c>
      <c r="I20" s="9">
        <v>0</v>
      </c>
      <c r="J20" s="10"/>
      <c r="K20" s="9"/>
      <c r="L20" s="10"/>
      <c r="M20" s="9"/>
      <c r="N20" s="10"/>
      <c r="O20" s="11"/>
      <c r="P20" s="10"/>
      <c r="Q20" s="9">
        <v>10000</v>
      </c>
      <c r="R20" s="10"/>
      <c r="S20" s="9"/>
      <c r="T20" s="10"/>
      <c r="U20" s="9"/>
      <c r="V20" s="10"/>
      <c r="W20" s="11"/>
      <c r="X20" s="10"/>
      <c r="Y20" s="9">
        <v>0</v>
      </c>
      <c r="Z20" s="10"/>
      <c r="AA20" s="9"/>
      <c r="AB20" s="10"/>
      <c r="AC20" s="9"/>
      <c r="AD20" s="10"/>
      <c r="AE20" s="11"/>
      <c r="AF20" s="10"/>
      <c r="AG20" s="9">
        <v>0</v>
      </c>
      <c r="AH20" s="10"/>
      <c r="AI20" s="9"/>
      <c r="AJ20" s="10"/>
      <c r="AK20" s="9"/>
      <c r="AL20" s="10"/>
      <c r="AM20" s="11"/>
      <c r="AN20" s="10"/>
      <c r="AO20" s="9">
        <v>0</v>
      </c>
      <c r="AP20" s="10"/>
      <c r="AQ20" s="9"/>
      <c r="AR20" s="10"/>
      <c r="AS20" s="9"/>
      <c r="AT20" s="10"/>
      <c r="AU20" s="11"/>
      <c r="AV20" s="10"/>
      <c r="AW20" s="9">
        <v>0</v>
      </c>
      <c r="AX20" s="10"/>
      <c r="AY20" s="9"/>
      <c r="AZ20" s="10"/>
      <c r="BA20" s="9"/>
      <c r="BB20" s="10"/>
      <c r="BC20" s="11"/>
      <c r="BD20" s="10"/>
      <c r="BE20" s="9">
        <v>0</v>
      </c>
      <c r="BF20" s="10"/>
      <c r="BG20" s="9"/>
      <c r="BH20" s="10"/>
      <c r="BI20" s="9"/>
      <c r="BJ20" s="10"/>
      <c r="BK20" s="11"/>
      <c r="BL20" s="10"/>
      <c r="BM20" s="9">
        <v>0</v>
      </c>
      <c r="BN20" s="10"/>
      <c r="BO20" s="9"/>
      <c r="BP20" s="10"/>
      <c r="BQ20" s="9"/>
      <c r="BR20" s="10"/>
      <c r="BS20" s="11"/>
      <c r="BT20" s="10"/>
      <c r="BU20" s="9">
        <v>0</v>
      </c>
      <c r="BV20" s="10"/>
      <c r="BW20" s="9"/>
      <c r="BX20" s="10"/>
      <c r="BY20" s="9"/>
      <c r="BZ20" s="10"/>
      <c r="CA20" s="11"/>
      <c r="CB20" s="10"/>
      <c r="CC20" s="9">
        <f t="shared" si="12"/>
        <v>10000</v>
      </c>
      <c r="CD20" s="10"/>
      <c r="CE20" s="9"/>
      <c r="CF20" s="10"/>
      <c r="CG20" s="9"/>
      <c r="CH20" s="10"/>
      <c r="CI20" s="11"/>
    </row>
    <row r="21" spans="1:87" x14ac:dyDescent="0.3">
      <c r="A21" s="1"/>
      <c r="B21" s="1"/>
      <c r="C21" s="1"/>
      <c r="D21" s="1"/>
      <c r="E21" s="1"/>
      <c r="F21" s="1"/>
      <c r="G21" s="1"/>
      <c r="H21" s="1" t="s">
        <v>273</v>
      </c>
      <c r="I21" s="9">
        <v>0</v>
      </c>
      <c r="J21" s="10"/>
      <c r="K21" s="9"/>
      <c r="L21" s="10"/>
      <c r="M21" s="9"/>
      <c r="N21" s="10"/>
      <c r="O21" s="11"/>
      <c r="P21" s="10"/>
      <c r="Q21" s="9">
        <v>0</v>
      </c>
      <c r="R21" s="10"/>
      <c r="S21" s="9"/>
      <c r="T21" s="10"/>
      <c r="U21" s="9"/>
      <c r="V21" s="10"/>
      <c r="W21" s="11"/>
      <c r="X21" s="10"/>
      <c r="Y21" s="9">
        <v>0</v>
      </c>
      <c r="Z21" s="10"/>
      <c r="AA21" s="9"/>
      <c r="AB21" s="10"/>
      <c r="AC21" s="9"/>
      <c r="AD21" s="10"/>
      <c r="AE21" s="11"/>
      <c r="AF21" s="10"/>
      <c r="AG21" s="9">
        <v>0</v>
      </c>
      <c r="AH21" s="10"/>
      <c r="AI21" s="9"/>
      <c r="AJ21" s="10"/>
      <c r="AK21" s="9"/>
      <c r="AL21" s="10"/>
      <c r="AM21" s="11"/>
      <c r="AN21" s="10"/>
      <c r="AO21" s="9">
        <v>0</v>
      </c>
      <c r="AP21" s="10"/>
      <c r="AQ21" s="9"/>
      <c r="AR21" s="10"/>
      <c r="AS21" s="9"/>
      <c r="AT21" s="10"/>
      <c r="AU21" s="11"/>
      <c r="AV21" s="10"/>
      <c r="AW21" s="9">
        <v>812.68</v>
      </c>
      <c r="AX21" s="10"/>
      <c r="AY21" s="9"/>
      <c r="AZ21" s="10"/>
      <c r="BA21" s="9"/>
      <c r="BB21" s="10"/>
      <c r="BC21" s="11"/>
      <c r="BD21" s="10"/>
      <c r="BE21" s="9">
        <v>517.23</v>
      </c>
      <c r="BF21" s="10"/>
      <c r="BG21" s="9"/>
      <c r="BH21" s="10"/>
      <c r="BI21" s="9"/>
      <c r="BJ21" s="10"/>
      <c r="BK21" s="11"/>
      <c r="BL21" s="10"/>
      <c r="BM21" s="9">
        <v>123</v>
      </c>
      <c r="BN21" s="10"/>
      <c r="BO21" s="9"/>
      <c r="BP21" s="10"/>
      <c r="BQ21" s="9"/>
      <c r="BR21" s="10"/>
      <c r="BS21" s="11"/>
      <c r="BT21" s="10"/>
      <c r="BU21" s="9">
        <v>0</v>
      </c>
      <c r="BV21" s="10"/>
      <c r="BW21" s="9"/>
      <c r="BX21" s="10"/>
      <c r="BY21" s="9"/>
      <c r="BZ21" s="10"/>
      <c r="CA21" s="11"/>
      <c r="CB21" s="10"/>
      <c r="CC21" s="9">
        <f t="shared" si="12"/>
        <v>1452.91</v>
      </c>
      <c r="CD21" s="10"/>
      <c r="CE21" s="9"/>
      <c r="CF21" s="10"/>
      <c r="CG21" s="9"/>
      <c r="CH21" s="10"/>
      <c r="CI21" s="11"/>
    </row>
    <row r="22" spans="1:87" ht="19.5" thickBot="1" x14ac:dyDescent="0.35">
      <c r="A22" s="1"/>
      <c r="B22" s="1"/>
      <c r="C22" s="1"/>
      <c r="D22" s="1"/>
      <c r="E22" s="1"/>
      <c r="F22" s="1"/>
      <c r="G22" s="1"/>
      <c r="H22" s="1" t="s">
        <v>272</v>
      </c>
      <c r="I22" s="12">
        <v>63445.8</v>
      </c>
      <c r="J22" s="10"/>
      <c r="K22" s="12">
        <v>59697</v>
      </c>
      <c r="L22" s="10"/>
      <c r="M22" s="12">
        <f>ROUND((I22-K22),5)</f>
        <v>3748.8</v>
      </c>
      <c r="N22" s="10"/>
      <c r="O22" s="13">
        <f>ROUND(IF(K22=0, IF(I22=0, 0, 1), I22/K22),5)</f>
        <v>1.0628</v>
      </c>
      <c r="P22" s="10"/>
      <c r="Q22" s="12">
        <v>66339.17</v>
      </c>
      <c r="R22" s="10"/>
      <c r="S22" s="12">
        <v>59697</v>
      </c>
      <c r="T22" s="10"/>
      <c r="U22" s="12">
        <f>ROUND((Q22-S22),5)</f>
        <v>6642.17</v>
      </c>
      <c r="V22" s="10"/>
      <c r="W22" s="13">
        <f>ROUND(IF(S22=0, IF(Q22=0, 0, 1), Q22/S22),5)</f>
        <v>1.1112599999999999</v>
      </c>
      <c r="X22" s="10"/>
      <c r="Y22" s="12">
        <v>55203.59</v>
      </c>
      <c r="Z22" s="10"/>
      <c r="AA22" s="12">
        <v>59697</v>
      </c>
      <c r="AB22" s="10"/>
      <c r="AC22" s="12">
        <f>ROUND((Y22-AA22),5)</f>
        <v>-4493.41</v>
      </c>
      <c r="AD22" s="10"/>
      <c r="AE22" s="13">
        <f>ROUND(IF(AA22=0, IF(Y22=0, 0, 1), Y22/AA22),5)</f>
        <v>0.92473000000000005</v>
      </c>
      <c r="AF22" s="10"/>
      <c r="AG22" s="12">
        <v>51793.64</v>
      </c>
      <c r="AH22" s="10"/>
      <c r="AI22" s="12">
        <v>59697</v>
      </c>
      <c r="AJ22" s="10"/>
      <c r="AK22" s="12">
        <f>ROUND((AG22-AI22),5)</f>
        <v>-7903.36</v>
      </c>
      <c r="AL22" s="10"/>
      <c r="AM22" s="13">
        <f>ROUND(IF(AI22=0, IF(AG22=0, 0, 1), AG22/AI22),5)</f>
        <v>0.86760999999999999</v>
      </c>
      <c r="AN22" s="10"/>
      <c r="AO22" s="12">
        <v>56011.98</v>
      </c>
      <c r="AP22" s="10"/>
      <c r="AQ22" s="12">
        <v>59697</v>
      </c>
      <c r="AR22" s="10"/>
      <c r="AS22" s="12">
        <f>ROUND((AO22-AQ22),5)</f>
        <v>-3685.02</v>
      </c>
      <c r="AT22" s="10"/>
      <c r="AU22" s="13">
        <f>ROUND(IF(AQ22=0, IF(AO22=0, 0, 1), AO22/AQ22),5)</f>
        <v>0.93827000000000005</v>
      </c>
      <c r="AV22" s="10"/>
      <c r="AW22" s="12">
        <v>83704.94</v>
      </c>
      <c r="AX22" s="10"/>
      <c r="AY22" s="12">
        <v>59697</v>
      </c>
      <c r="AZ22" s="10"/>
      <c r="BA22" s="12">
        <f>ROUND((AW22-AY22),5)</f>
        <v>24007.94</v>
      </c>
      <c r="BB22" s="10"/>
      <c r="BC22" s="13">
        <f>ROUND(IF(AY22=0, IF(AW22=0, 0, 1), AW22/AY22),5)</f>
        <v>1.4021600000000001</v>
      </c>
      <c r="BD22" s="10"/>
      <c r="BE22" s="12">
        <v>61807.14</v>
      </c>
      <c r="BF22" s="10"/>
      <c r="BG22" s="12">
        <v>59697</v>
      </c>
      <c r="BH22" s="10"/>
      <c r="BI22" s="12">
        <f>ROUND((BE22-BG22),5)</f>
        <v>2110.14</v>
      </c>
      <c r="BJ22" s="10"/>
      <c r="BK22" s="13">
        <f>ROUND(IF(BG22=0, IF(BE22=0, 0, 1), BE22/BG22),5)</f>
        <v>1.03535</v>
      </c>
      <c r="BL22" s="10"/>
      <c r="BM22" s="12">
        <v>57441.64</v>
      </c>
      <c r="BN22" s="10"/>
      <c r="BO22" s="12">
        <v>59697</v>
      </c>
      <c r="BP22" s="10"/>
      <c r="BQ22" s="12">
        <f>ROUND((BM22-BO22),5)</f>
        <v>-2255.36</v>
      </c>
      <c r="BR22" s="10"/>
      <c r="BS22" s="13">
        <f>ROUND(IF(BO22=0, IF(BM22=0, 0, 1), BM22/BO22),5)</f>
        <v>0.96221999999999996</v>
      </c>
      <c r="BT22" s="10"/>
      <c r="BU22" s="12">
        <v>45570.78</v>
      </c>
      <c r="BV22" s="10"/>
      <c r="BW22" s="12">
        <v>59698</v>
      </c>
      <c r="BX22" s="10"/>
      <c r="BY22" s="12">
        <f>ROUND((BU22-BW22),5)</f>
        <v>-14127.22</v>
      </c>
      <c r="BZ22" s="10"/>
      <c r="CA22" s="13">
        <f>ROUND(IF(BW22=0, IF(BU22=0, 0, 1), BU22/BW22),5)</f>
        <v>0.76336000000000004</v>
      </c>
      <c r="CB22" s="10"/>
      <c r="CC22" s="12">
        <f t="shared" si="12"/>
        <v>541318.68000000005</v>
      </c>
      <c r="CD22" s="10"/>
      <c r="CE22" s="12">
        <f>ROUND(K22+S22+AA22+AI22+AQ22+AY22+BG22+BO22+BW22,5)</f>
        <v>537274</v>
      </c>
      <c r="CF22" s="10"/>
      <c r="CG22" s="12">
        <f>ROUND((CC22-CE22),5)</f>
        <v>4044.68</v>
      </c>
      <c r="CH22" s="10"/>
      <c r="CI22" s="13">
        <f>ROUND(IF(CE22=0, IF(CC22=0, 0, 1), CC22/CE22),5)</f>
        <v>1.00753</v>
      </c>
    </row>
    <row r="23" spans="1:87" x14ac:dyDescent="0.3">
      <c r="A23" s="1"/>
      <c r="B23" s="1"/>
      <c r="C23" s="1"/>
      <c r="D23" s="1"/>
      <c r="E23" s="1"/>
      <c r="F23" s="1"/>
      <c r="G23" s="1" t="s">
        <v>271</v>
      </c>
      <c r="H23" s="1"/>
      <c r="I23" s="9">
        <f>ROUND(SUM(I13:I22),5)</f>
        <v>67391.679999999993</v>
      </c>
      <c r="J23" s="10"/>
      <c r="K23" s="9">
        <f>ROUND(SUM(K13:K22),5)</f>
        <v>81286</v>
      </c>
      <c r="L23" s="10"/>
      <c r="M23" s="9">
        <f>ROUND((I23-K23),5)</f>
        <v>-13894.32</v>
      </c>
      <c r="N23" s="10"/>
      <c r="O23" s="11">
        <f>ROUND(IF(K23=0, IF(I23=0, 0, 1), I23/K23),5)</f>
        <v>0.82906999999999997</v>
      </c>
      <c r="P23" s="10"/>
      <c r="Q23" s="9">
        <f>ROUND(SUM(Q13:Q22),5)</f>
        <v>90121.62</v>
      </c>
      <c r="R23" s="10"/>
      <c r="S23" s="9">
        <f>ROUND(SUM(S13:S22),5)</f>
        <v>81286</v>
      </c>
      <c r="T23" s="10"/>
      <c r="U23" s="9">
        <f>ROUND((Q23-S23),5)</f>
        <v>8835.6200000000008</v>
      </c>
      <c r="V23" s="10"/>
      <c r="W23" s="11">
        <f>ROUND(IF(S23=0, IF(Q23=0, 0, 1), Q23/S23),5)</f>
        <v>1.1087</v>
      </c>
      <c r="X23" s="10"/>
      <c r="Y23" s="9">
        <f>ROUND(SUM(Y13:Y22),5)</f>
        <v>62724.28</v>
      </c>
      <c r="Z23" s="10"/>
      <c r="AA23" s="9">
        <f>ROUND(SUM(AA13:AA22),5)</f>
        <v>81286</v>
      </c>
      <c r="AB23" s="10"/>
      <c r="AC23" s="9">
        <f>ROUND((Y23-AA23),5)</f>
        <v>-18561.72</v>
      </c>
      <c r="AD23" s="10"/>
      <c r="AE23" s="11">
        <f>ROUND(IF(AA23=0, IF(Y23=0, 0, 1), Y23/AA23),5)</f>
        <v>0.77164999999999995</v>
      </c>
      <c r="AF23" s="10"/>
      <c r="AG23" s="9">
        <f>ROUND(SUM(AG13:AG22),5)</f>
        <v>57658.22</v>
      </c>
      <c r="AH23" s="10"/>
      <c r="AI23" s="9">
        <f>ROUND(SUM(AI13:AI22),5)</f>
        <v>81286</v>
      </c>
      <c r="AJ23" s="10"/>
      <c r="AK23" s="9">
        <f>ROUND((AG23-AI23),5)</f>
        <v>-23627.78</v>
      </c>
      <c r="AL23" s="10"/>
      <c r="AM23" s="11">
        <f>ROUND(IF(AI23=0, IF(AG23=0, 0, 1), AG23/AI23),5)</f>
        <v>0.70933000000000002</v>
      </c>
      <c r="AN23" s="10"/>
      <c r="AO23" s="9">
        <f>ROUND(SUM(AO13:AO22),5)</f>
        <v>60528.02</v>
      </c>
      <c r="AP23" s="10"/>
      <c r="AQ23" s="9">
        <f>ROUND(SUM(AQ13:AQ22),5)</f>
        <v>81288</v>
      </c>
      <c r="AR23" s="10"/>
      <c r="AS23" s="9">
        <f>ROUND((AO23-AQ23),5)</f>
        <v>-20759.98</v>
      </c>
      <c r="AT23" s="10"/>
      <c r="AU23" s="11">
        <f>ROUND(IF(AQ23=0, IF(AO23=0, 0, 1), AO23/AQ23),5)</f>
        <v>0.74460999999999999</v>
      </c>
      <c r="AV23" s="10"/>
      <c r="AW23" s="9">
        <f>ROUND(SUM(AW13:AW22),5)</f>
        <v>88190.16</v>
      </c>
      <c r="AX23" s="10"/>
      <c r="AY23" s="9">
        <f>ROUND(SUM(AY13:AY22),5)</f>
        <v>81288</v>
      </c>
      <c r="AZ23" s="10"/>
      <c r="BA23" s="9">
        <f>ROUND((AW23-AY23),5)</f>
        <v>6902.16</v>
      </c>
      <c r="BB23" s="10"/>
      <c r="BC23" s="11">
        <f>ROUND(IF(AY23=0, IF(AW23=0, 0, 1), AW23/AY23),5)</f>
        <v>1.08491</v>
      </c>
      <c r="BD23" s="10"/>
      <c r="BE23" s="9">
        <f>ROUND(SUM(BE13:BE22),5)</f>
        <v>68020.789999999994</v>
      </c>
      <c r="BF23" s="10"/>
      <c r="BG23" s="9">
        <f>ROUND(SUM(BG13:BG22),5)</f>
        <v>81288</v>
      </c>
      <c r="BH23" s="10"/>
      <c r="BI23" s="9">
        <f>ROUND((BE23-BG23),5)</f>
        <v>-13267.21</v>
      </c>
      <c r="BJ23" s="10"/>
      <c r="BK23" s="11">
        <f>ROUND(IF(BG23=0, IF(BE23=0, 0, 1), BE23/BG23),5)</f>
        <v>0.83679000000000003</v>
      </c>
      <c r="BL23" s="10"/>
      <c r="BM23" s="9">
        <f>ROUND(SUM(BM13:BM22),5)</f>
        <v>63524.160000000003</v>
      </c>
      <c r="BN23" s="10"/>
      <c r="BO23" s="9">
        <f>ROUND(SUM(BO13:BO22),5)</f>
        <v>81288</v>
      </c>
      <c r="BP23" s="10"/>
      <c r="BQ23" s="9">
        <f>ROUND((BM23-BO23),5)</f>
        <v>-17763.84</v>
      </c>
      <c r="BR23" s="10"/>
      <c r="BS23" s="11">
        <f>ROUND(IF(BO23=0, IF(BM23=0, 0, 1), BM23/BO23),5)</f>
        <v>0.78147</v>
      </c>
      <c r="BT23" s="10"/>
      <c r="BU23" s="9">
        <f>ROUND(SUM(BU13:BU22),5)</f>
        <v>59395.42</v>
      </c>
      <c r="BV23" s="10"/>
      <c r="BW23" s="9">
        <f>ROUND(SUM(BW13:BW22),5)</f>
        <v>81289</v>
      </c>
      <c r="BX23" s="10"/>
      <c r="BY23" s="9">
        <f>ROUND((BU23-BW23),5)</f>
        <v>-21893.58</v>
      </c>
      <c r="BZ23" s="10"/>
      <c r="CA23" s="11">
        <f>ROUND(IF(BW23=0, IF(BU23=0, 0, 1), BU23/BW23),5)</f>
        <v>0.73067000000000004</v>
      </c>
      <c r="CB23" s="10"/>
      <c r="CC23" s="9">
        <f t="shared" si="12"/>
        <v>617554.35</v>
      </c>
      <c r="CD23" s="10"/>
      <c r="CE23" s="9">
        <f>ROUND(K23+S23+AA23+AI23+AQ23+AY23+BG23+BO23+BW23,5)</f>
        <v>731585</v>
      </c>
      <c r="CF23" s="10"/>
      <c r="CG23" s="9">
        <f>ROUND((CC23-CE23),5)</f>
        <v>-114030.65</v>
      </c>
      <c r="CH23" s="10"/>
      <c r="CI23" s="11">
        <f>ROUND(IF(CE23=0, IF(CC23=0, 0, 1), CC23/CE23),5)</f>
        <v>0.84413000000000005</v>
      </c>
    </row>
    <row r="24" spans="1:87" x14ac:dyDescent="0.3">
      <c r="A24" s="1"/>
      <c r="B24" s="1"/>
      <c r="C24" s="1"/>
      <c r="D24" s="1"/>
      <c r="E24" s="1"/>
      <c r="F24" s="1"/>
      <c r="G24" s="1" t="s">
        <v>270</v>
      </c>
      <c r="H24" s="1"/>
      <c r="I24" s="9">
        <v>0</v>
      </c>
      <c r="J24" s="10"/>
      <c r="K24" s="9"/>
      <c r="L24" s="10"/>
      <c r="M24" s="9"/>
      <c r="N24" s="10"/>
      <c r="O24" s="11"/>
      <c r="P24" s="10"/>
      <c r="Q24" s="9">
        <v>0</v>
      </c>
      <c r="R24" s="10"/>
      <c r="S24" s="9"/>
      <c r="T24" s="10"/>
      <c r="U24" s="9"/>
      <c r="V24" s="10"/>
      <c r="W24" s="11"/>
      <c r="X24" s="10"/>
      <c r="Y24" s="9">
        <v>0</v>
      </c>
      <c r="Z24" s="10"/>
      <c r="AA24" s="9"/>
      <c r="AB24" s="10"/>
      <c r="AC24" s="9"/>
      <c r="AD24" s="10"/>
      <c r="AE24" s="11"/>
      <c r="AF24" s="10"/>
      <c r="AG24" s="9">
        <v>0</v>
      </c>
      <c r="AH24" s="10"/>
      <c r="AI24" s="9"/>
      <c r="AJ24" s="10"/>
      <c r="AK24" s="9"/>
      <c r="AL24" s="10"/>
      <c r="AM24" s="11"/>
      <c r="AN24" s="10"/>
      <c r="AO24" s="9">
        <v>0</v>
      </c>
      <c r="AP24" s="10"/>
      <c r="AQ24" s="9"/>
      <c r="AR24" s="10"/>
      <c r="AS24" s="9"/>
      <c r="AT24" s="10"/>
      <c r="AU24" s="11"/>
      <c r="AV24" s="10"/>
      <c r="AW24" s="9">
        <v>0</v>
      </c>
      <c r="AX24" s="10"/>
      <c r="AY24" s="9"/>
      <c r="AZ24" s="10"/>
      <c r="BA24" s="9"/>
      <c r="BB24" s="10"/>
      <c r="BC24" s="11"/>
      <c r="BD24" s="10"/>
      <c r="BE24" s="9">
        <v>2099.44</v>
      </c>
      <c r="BF24" s="10"/>
      <c r="BG24" s="9"/>
      <c r="BH24" s="10"/>
      <c r="BI24" s="9"/>
      <c r="BJ24" s="10"/>
      <c r="BK24" s="11"/>
      <c r="BL24" s="10"/>
      <c r="BM24" s="9">
        <v>2367.38</v>
      </c>
      <c r="BN24" s="10"/>
      <c r="BO24" s="9"/>
      <c r="BP24" s="10"/>
      <c r="BQ24" s="9"/>
      <c r="BR24" s="10"/>
      <c r="BS24" s="11"/>
      <c r="BT24" s="10"/>
      <c r="BU24" s="9">
        <v>2116.61</v>
      </c>
      <c r="BV24" s="10"/>
      <c r="BW24" s="9"/>
      <c r="BX24" s="10"/>
      <c r="BY24" s="9"/>
      <c r="BZ24" s="10"/>
      <c r="CA24" s="11"/>
      <c r="CB24" s="10"/>
      <c r="CC24" s="9">
        <f t="shared" si="12"/>
        <v>6583.43</v>
      </c>
      <c r="CD24" s="10"/>
      <c r="CE24" s="9"/>
      <c r="CF24" s="10"/>
      <c r="CG24" s="9"/>
      <c r="CH24" s="10"/>
      <c r="CI24" s="11"/>
    </row>
    <row r="25" spans="1:87" x14ac:dyDescent="0.3">
      <c r="A25" s="1"/>
      <c r="B25" s="1"/>
      <c r="C25" s="1"/>
      <c r="D25" s="1"/>
      <c r="E25" s="1"/>
      <c r="F25" s="1"/>
      <c r="G25" s="1" t="s">
        <v>269</v>
      </c>
      <c r="H25" s="1"/>
      <c r="I25" s="9"/>
      <c r="J25" s="10"/>
      <c r="K25" s="9"/>
      <c r="L25" s="10"/>
      <c r="M25" s="9"/>
      <c r="N25" s="10"/>
      <c r="O25" s="11"/>
      <c r="P25" s="10"/>
      <c r="Q25" s="9"/>
      <c r="R25" s="10"/>
      <c r="S25" s="9"/>
      <c r="T25" s="10"/>
      <c r="U25" s="9"/>
      <c r="V25" s="10"/>
      <c r="W25" s="11"/>
      <c r="X25" s="10"/>
      <c r="Y25" s="9"/>
      <c r="Z25" s="10"/>
      <c r="AA25" s="9"/>
      <c r="AB25" s="10"/>
      <c r="AC25" s="9"/>
      <c r="AD25" s="10"/>
      <c r="AE25" s="11"/>
      <c r="AF25" s="10"/>
      <c r="AG25" s="9"/>
      <c r="AH25" s="10"/>
      <c r="AI25" s="9"/>
      <c r="AJ25" s="10"/>
      <c r="AK25" s="9"/>
      <c r="AL25" s="10"/>
      <c r="AM25" s="11"/>
      <c r="AN25" s="10"/>
      <c r="AO25" s="9"/>
      <c r="AP25" s="10"/>
      <c r="AQ25" s="9"/>
      <c r="AR25" s="10"/>
      <c r="AS25" s="9"/>
      <c r="AT25" s="10"/>
      <c r="AU25" s="11"/>
      <c r="AV25" s="10"/>
      <c r="AW25" s="9"/>
      <c r="AX25" s="10"/>
      <c r="AY25" s="9"/>
      <c r="AZ25" s="10"/>
      <c r="BA25" s="9"/>
      <c r="BB25" s="10"/>
      <c r="BC25" s="11"/>
      <c r="BD25" s="10"/>
      <c r="BE25" s="9"/>
      <c r="BF25" s="10"/>
      <c r="BG25" s="9"/>
      <c r="BH25" s="10"/>
      <c r="BI25" s="9"/>
      <c r="BJ25" s="10"/>
      <c r="BK25" s="11"/>
      <c r="BL25" s="10"/>
      <c r="BM25" s="9"/>
      <c r="BN25" s="10"/>
      <c r="BO25" s="9"/>
      <c r="BP25" s="10"/>
      <c r="BQ25" s="9"/>
      <c r="BR25" s="10"/>
      <c r="BS25" s="11"/>
      <c r="BT25" s="10"/>
      <c r="BU25" s="9"/>
      <c r="BV25" s="10"/>
      <c r="BW25" s="9"/>
      <c r="BX25" s="10"/>
      <c r="BY25" s="9"/>
      <c r="BZ25" s="10"/>
      <c r="CA25" s="11"/>
      <c r="CB25" s="10"/>
      <c r="CC25" s="9"/>
      <c r="CD25" s="10"/>
      <c r="CE25" s="9"/>
      <c r="CF25" s="10"/>
      <c r="CG25" s="9"/>
      <c r="CH25" s="10"/>
      <c r="CI25" s="11"/>
    </row>
    <row r="26" spans="1:87" x14ac:dyDescent="0.3">
      <c r="A26" s="1"/>
      <c r="B26" s="1"/>
      <c r="C26" s="1"/>
      <c r="D26" s="1"/>
      <c r="E26" s="1"/>
      <c r="F26" s="1"/>
      <c r="G26" s="1"/>
      <c r="H26" s="1" t="s">
        <v>268</v>
      </c>
      <c r="I26" s="9">
        <v>16102.39</v>
      </c>
      <c r="J26" s="10"/>
      <c r="K26" s="9">
        <v>16818</v>
      </c>
      <c r="L26" s="10"/>
      <c r="M26" s="9">
        <f t="shared" ref="M26:M31" si="16">ROUND((I26-K26),5)</f>
        <v>-715.61</v>
      </c>
      <c r="N26" s="10"/>
      <c r="O26" s="11">
        <f t="shared" ref="O26:O31" si="17">ROUND(IF(K26=0, IF(I26=0, 0, 1), I26/K26),5)</f>
        <v>0.95745000000000002</v>
      </c>
      <c r="P26" s="10"/>
      <c r="Q26" s="9">
        <v>21160.71</v>
      </c>
      <c r="R26" s="10"/>
      <c r="S26" s="9">
        <v>16818</v>
      </c>
      <c r="T26" s="10"/>
      <c r="U26" s="9">
        <f t="shared" ref="U26:U31" si="18">ROUND((Q26-S26),5)</f>
        <v>4342.71</v>
      </c>
      <c r="V26" s="10"/>
      <c r="W26" s="11">
        <f t="shared" ref="W26:W31" si="19">ROUND(IF(S26=0, IF(Q26=0, 0, 1), Q26/S26),5)</f>
        <v>1.2582199999999999</v>
      </c>
      <c r="X26" s="10"/>
      <c r="Y26" s="9">
        <v>19204.32</v>
      </c>
      <c r="Z26" s="10"/>
      <c r="AA26" s="9">
        <v>16818</v>
      </c>
      <c r="AB26" s="10"/>
      <c r="AC26" s="9">
        <f t="shared" ref="AC26:AC31" si="20">ROUND((Y26-AA26),5)</f>
        <v>2386.3200000000002</v>
      </c>
      <c r="AD26" s="10"/>
      <c r="AE26" s="11">
        <f t="shared" ref="AE26:AE31" si="21">ROUND(IF(AA26=0, IF(Y26=0, 0, 1), Y26/AA26),5)</f>
        <v>1.1418900000000001</v>
      </c>
      <c r="AF26" s="10"/>
      <c r="AG26" s="9">
        <v>18317.650000000001</v>
      </c>
      <c r="AH26" s="10"/>
      <c r="AI26" s="9">
        <v>16818</v>
      </c>
      <c r="AJ26" s="10"/>
      <c r="AK26" s="9">
        <f t="shared" ref="AK26:AK31" si="22">ROUND((AG26-AI26),5)</f>
        <v>1499.65</v>
      </c>
      <c r="AL26" s="10"/>
      <c r="AM26" s="11">
        <f t="shared" ref="AM26:AM31" si="23">ROUND(IF(AI26=0, IF(AG26=0, 0, 1), AG26/AI26),5)</f>
        <v>1.08917</v>
      </c>
      <c r="AN26" s="10"/>
      <c r="AO26" s="9">
        <v>20086.36</v>
      </c>
      <c r="AP26" s="10"/>
      <c r="AQ26" s="9">
        <v>16818</v>
      </c>
      <c r="AR26" s="10"/>
      <c r="AS26" s="9">
        <f t="shared" ref="AS26:AS31" si="24">ROUND((AO26-AQ26),5)</f>
        <v>3268.36</v>
      </c>
      <c r="AT26" s="10"/>
      <c r="AU26" s="11">
        <f t="shared" ref="AU26:AU31" si="25">ROUND(IF(AQ26=0, IF(AO26=0, 0, 1), AO26/AQ26),5)</f>
        <v>1.19434</v>
      </c>
      <c r="AV26" s="10"/>
      <c r="AW26" s="9">
        <v>36468.639999999999</v>
      </c>
      <c r="AX26" s="10"/>
      <c r="AY26" s="9">
        <v>16818</v>
      </c>
      <c r="AZ26" s="10"/>
      <c r="BA26" s="9">
        <f t="shared" ref="BA26:BA31" si="26">ROUND((AW26-AY26),5)</f>
        <v>19650.64</v>
      </c>
      <c r="BB26" s="10"/>
      <c r="BC26" s="11">
        <f t="shared" ref="BC26:BC31" si="27">ROUND(IF(AY26=0, IF(AW26=0, 0, 1), AW26/AY26),5)</f>
        <v>2.1684299999999999</v>
      </c>
      <c r="BD26" s="10"/>
      <c r="BE26" s="9">
        <v>17600.11</v>
      </c>
      <c r="BF26" s="10"/>
      <c r="BG26" s="9">
        <v>16818</v>
      </c>
      <c r="BH26" s="10"/>
      <c r="BI26" s="9">
        <f t="shared" ref="BI26:BI31" si="28">ROUND((BE26-BG26),5)</f>
        <v>782.11</v>
      </c>
      <c r="BJ26" s="10"/>
      <c r="BK26" s="11">
        <f t="shared" ref="BK26:BK31" si="29">ROUND(IF(BG26=0, IF(BE26=0, 0, 1), BE26/BG26),5)</f>
        <v>1.0465</v>
      </c>
      <c r="BL26" s="10"/>
      <c r="BM26" s="9">
        <v>20279.68</v>
      </c>
      <c r="BN26" s="10"/>
      <c r="BO26" s="9">
        <v>16818</v>
      </c>
      <c r="BP26" s="10"/>
      <c r="BQ26" s="9">
        <f t="shared" ref="BQ26:BQ31" si="30">ROUND((BM26-BO26),5)</f>
        <v>3461.68</v>
      </c>
      <c r="BR26" s="10"/>
      <c r="BS26" s="11">
        <f t="shared" ref="BS26:BS31" si="31">ROUND(IF(BO26=0, IF(BM26=0, 0, 1), BM26/BO26),5)</f>
        <v>1.20583</v>
      </c>
      <c r="BT26" s="10"/>
      <c r="BU26" s="9">
        <v>15578.41</v>
      </c>
      <c r="BV26" s="10"/>
      <c r="BW26" s="9">
        <v>16818</v>
      </c>
      <c r="BX26" s="10"/>
      <c r="BY26" s="9">
        <f t="shared" ref="BY26:BY31" si="32">ROUND((BU26-BW26),5)</f>
        <v>-1239.5899999999999</v>
      </c>
      <c r="BZ26" s="10"/>
      <c r="CA26" s="11">
        <f t="shared" ref="CA26:CA31" si="33">ROUND(IF(BW26=0, IF(BU26=0, 0, 1), BU26/BW26),5)</f>
        <v>0.92628999999999995</v>
      </c>
      <c r="CB26" s="10"/>
      <c r="CC26" s="9">
        <f t="shared" ref="CC26:CC33" si="34">ROUND(I26+Q26+Y26+AG26+AO26+AW26+BE26+BM26+BU26,5)</f>
        <v>184798.27</v>
      </c>
      <c r="CD26" s="10"/>
      <c r="CE26" s="9">
        <f t="shared" ref="CE26:CE31" si="35">ROUND(K26+S26+AA26+AI26+AQ26+AY26+BG26+BO26+BW26,5)</f>
        <v>151362</v>
      </c>
      <c r="CF26" s="10"/>
      <c r="CG26" s="9">
        <f t="shared" ref="CG26:CG31" si="36">ROUND((CC26-CE26),5)</f>
        <v>33436.269999999997</v>
      </c>
      <c r="CH26" s="10"/>
      <c r="CI26" s="11">
        <f t="shared" ref="CI26:CI31" si="37">ROUND(IF(CE26=0, IF(CC26=0, 0, 1), CC26/CE26),5)</f>
        <v>1.2209000000000001</v>
      </c>
    </row>
    <row r="27" spans="1:87" x14ac:dyDescent="0.3">
      <c r="A27" s="1"/>
      <c r="B27" s="1"/>
      <c r="C27" s="1"/>
      <c r="D27" s="1"/>
      <c r="E27" s="1"/>
      <c r="F27" s="1"/>
      <c r="G27" s="1"/>
      <c r="H27" s="1" t="s">
        <v>267</v>
      </c>
      <c r="I27" s="9">
        <v>2821.47</v>
      </c>
      <c r="J27" s="10"/>
      <c r="K27" s="9">
        <v>317</v>
      </c>
      <c r="L27" s="10"/>
      <c r="M27" s="9">
        <f t="shared" si="16"/>
        <v>2504.4699999999998</v>
      </c>
      <c r="N27" s="10"/>
      <c r="O27" s="11">
        <f t="shared" si="17"/>
        <v>8.9005399999999995</v>
      </c>
      <c r="P27" s="10"/>
      <c r="Q27" s="9">
        <v>289.70999999999998</v>
      </c>
      <c r="R27" s="10"/>
      <c r="S27" s="9">
        <v>317</v>
      </c>
      <c r="T27" s="10"/>
      <c r="U27" s="9">
        <f t="shared" si="18"/>
        <v>-27.29</v>
      </c>
      <c r="V27" s="10"/>
      <c r="W27" s="11">
        <f t="shared" si="19"/>
        <v>0.91391</v>
      </c>
      <c r="X27" s="10"/>
      <c r="Y27" s="9">
        <v>123.78</v>
      </c>
      <c r="Z27" s="10"/>
      <c r="AA27" s="9">
        <v>317</v>
      </c>
      <c r="AB27" s="10"/>
      <c r="AC27" s="9">
        <f t="shared" si="20"/>
        <v>-193.22</v>
      </c>
      <c r="AD27" s="10"/>
      <c r="AE27" s="11">
        <f t="shared" si="21"/>
        <v>0.39046999999999998</v>
      </c>
      <c r="AF27" s="10"/>
      <c r="AG27" s="9">
        <v>258.3</v>
      </c>
      <c r="AH27" s="10"/>
      <c r="AI27" s="9">
        <v>317</v>
      </c>
      <c r="AJ27" s="10"/>
      <c r="AK27" s="9">
        <f t="shared" si="22"/>
        <v>-58.7</v>
      </c>
      <c r="AL27" s="10"/>
      <c r="AM27" s="11">
        <f t="shared" si="23"/>
        <v>0.81483000000000005</v>
      </c>
      <c r="AN27" s="10"/>
      <c r="AO27" s="9">
        <v>325.85000000000002</v>
      </c>
      <c r="AP27" s="10"/>
      <c r="AQ27" s="9">
        <v>317</v>
      </c>
      <c r="AR27" s="10"/>
      <c r="AS27" s="9">
        <f t="shared" si="24"/>
        <v>8.85</v>
      </c>
      <c r="AT27" s="10"/>
      <c r="AU27" s="11">
        <f t="shared" si="25"/>
        <v>1.0279199999999999</v>
      </c>
      <c r="AV27" s="10"/>
      <c r="AW27" s="9">
        <v>199.55</v>
      </c>
      <c r="AX27" s="10"/>
      <c r="AY27" s="9">
        <v>317</v>
      </c>
      <c r="AZ27" s="10"/>
      <c r="BA27" s="9">
        <f t="shared" si="26"/>
        <v>-117.45</v>
      </c>
      <c r="BB27" s="10"/>
      <c r="BC27" s="11">
        <f t="shared" si="27"/>
        <v>0.62949999999999995</v>
      </c>
      <c r="BD27" s="10"/>
      <c r="BE27" s="9">
        <v>709.02</v>
      </c>
      <c r="BF27" s="10"/>
      <c r="BG27" s="9">
        <v>317</v>
      </c>
      <c r="BH27" s="10"/>
      <c r="BI27" s="9">
        <f t="shared" si="28"/>
        <v>392.02</v>
      </c>
      <c r="BJ27" s="10"/>
      <c r="BK27" s="11">
        <f t="shared" si="29"/>
        <v>2.2366600000000001</v>
      </c>
      <c r="BL27" s="10"/>
      <c r="BM27" s="9">
        <v>578.16</v>
      </c>
      <c r="BN27" s="10"/>
      <c r="BO27" s="9">
        <v>317</v>
      </c>
      <c r="BP27" s="10"/>
      <c r="BQ27" s="9">
        <f t="shared" si="30"/>
        <v>261.16000000000003</v>
      </c>
      <c r="BR27" s="10"/>
      <c r="BS27" s="11">
        <f t="shared" si="31"/>
        <v>1.82385</v>
      </c>
      <c r="BT27" s="10"/>
      <c r="BU27" s="9">
        <v>599.5</v>
      </c>
      <c r="BV27" s="10"/>
      <c r="BW27" s="9">
        <v>318</v>
      </c>
      <c r="BX27" s="10"/>
      <c r="BY27" s="9">
        <f t="shared" si="32"/>
        <v>281.5</v>
      </c>
      <c r="BZ27" s="10"/>
      <c r="CA27" s="11">
        <f t="shared" si="33"/>
        <v>1.8852199999999999</v>
      </c>
      <c r="CB27" s="10"/>
      <c r="CC27" s="9">
        <f t="shared" si="34"/>
        <v>5905.34</v>
      </c>
      <c r="CD27" s="10"/>
      <c r="CE27" s="9">
        <f t="shared" si="35"/>
        <v>2854</v>
      </c>
      <c r="CF27" s="10"/>
      <c r="CG27" s="9">
        <f t="shared" si="36"/>
        <v>3051.34</v>
      </c>
      <c r="CH27" s="10"/>
      <c r="CI27" s="11">
        <f t="shared" si="37"/>
        <v>2.06915</v>
      </c>
    </row>
    <row r="28" spans="1:87" x14ac:dyDescent="0.3">
      <c r="A28" s="1"/>
      <c r="B28" s="1"/>
      <c r="C28" s="1"/>
      <c r="D28" s="1"/>
      <c r="E28" s="1"/>
      <c r="F28" s="1"/>
      <c r="G28" s="1"/>
      <c r="H28" s="1" t="s">
        <v>266</v>
      </c>
      <c r="I28" s="9">
        <v>830.94</v>
      </c>
      <c r="J28" s="10"/>
      <c r="K28" s="9">
        <v>1137</v>
      </c>
      <c r="L28" s="10"/>
      <c r="M28" s="9">
        <f t="shared" si="16"/>
        <v>-306.06</v>
      </c>
      <c r="N28" s="10"/>
      <c r="O28" s="11">
        <f t="shared" si="17"/>
        <v>0.73082000000000003</v>
      </c>
      <c r="P28" s="10"/>
      <c r="Q28" s="9">
        <v>1310.72</v>
      </c>
      <c r="R28" s="10"/>
      <c r="S28" s="9">
        <v>1137</v>
      </c>
      <c r="T28" s="10"/>
      <c r="U28" s="9">
        <f t="shared" si="18"/>
        <v>173.72</v>
      </c>
      <c r="V28" s="10"/>
      <c r="W28" s="11">
        <f t="shared" si="19"/>
        <v>1.15279</v>
      </c>
      <c r="X28" s="10"/>
      <c r="Y28" s="9">
        <v>1373.45</v>
      </c>
      <c r="Z28" s="10"/>
      <c r="AA28" s="9">
        <v>1137</v>
      </c>
      <c r="AB28" s="10"/>
      <c r="AC28" s="9">
        <f t="shared" si="20"/>
        <v>236.45</v>
      </c>
      <c r="AD28" s="10"/>
      <c r="AE28" s="11">
        <f t="shared" si="21"/>
        <v>1.2079599999999999</v>
      </c>
      <c r="AF28" s="10"/>
      <c r="AG28" s="9">
        <v>1207.78</v>
      </c>
      <c r="AH28" s="10"/>
      <c r="AI28" s="9">
        <v>1137</v>
      </c>
      <c r="AJ28" s="10"/>
      <c r="AK28" s="9">
        <f t="shared" si="22"/>
        <v>70.78</v>
      </c>
      <c r="AL28" s="10"/>
      <c r="AM28" s="11">
        <f t="shared" si="23"/>
        <v>1.0622499999999999</v>
      </c>
      <c r="AN28" s="10"/>
      <c r="AO28" s="9">
        <v>1036.48</v>
      </c>
      <c r="AP28" s="10"/>
      <c r="AQ28" s="9">
        <v>1137</v>
      </c>
      <c r="AR28" s="10"/>
      <c r="AS28" s="9">
        <f t="shared" si="24"/>
        <v>-100.52</v>
      </c>
      <c r="AT28" s="10"/>
      <c r="AU28" s="11">
        <f t="shared" si="25"/>
        <v>0.91159000000000001</v>
      </c>
      <c r="AV28" s="10"/>
      <c r="AW28" s="9">
        <v>1023.12</v>
      </c>
      <c r="AX28" s="10"/>
      <c r="AY28" s="9">
        <v>1137</v>
      </c>
      <c r="AZ28" s="10"/>
      <c r="BA28" s="9">
        <f t="shared" si="26"/>
        <v>-113.88</v>
      </c>
      <c r="BB28" s="10"/>
      <c r="BC28" s="11">
        <f t="shared" si="27"/>
        <v>0.89983999999999997</v>
      </c>
      <c r="BD28" s="10"/>
      <c r="BE28" s="9">
        <v>1087.3699999999999</v>
      </c>
      <c r="BF28" s="10"/>
      <c r="BG28" s="9">
        <v>1138</v>
      </c>
      <c r="BH28" s="10"/>
      <c r="BI28" s="9">
        <f t="shared" si="28"/>
        <v>-50.63</v>
      </c>
      <c r="BJ28" s="10"/>
      <c r="BK28" s="11">
        <f t="shared" si="29"/>
        <v>0.95550999999999997</v>
      </c>
      <c r="BL28" s="10"/>
      <c r="BM28" s="9">
        <v>910.16</v>
      </c>
      <c r="BN28" s="10"/>
      <c r="BO28" s="9">
        <v>1138</v>
      </c>
      <c r="BP28" s="10"/>
      <c r="BQ28" s="9">
        <f t="shared" si="30"/>
        <v>-227.84</v>
      </c>
      <c r="BR28" s="10"/>
      <c r="BS28" s="11">
        <f t="shared" si="31"/>
        <v>0.79979</v>
      </c>
      <c r="BT28" s="10"/>
      <c r="BU28" s="9">
        <v>1263.9100000000001</v>
      </c>
      <c r="BV28" s="10"/>
      <c r="BW28" s="9">
        <v>1138</v>
      </c>
      <c r="BX28" s="10"/>
      <c r="BY28" s="9">
        <f t="shared" si="32"/>
        <v>125.91</v>
      </c>
      <c r="BZ28" s="10"/>
      <c r="CA28" s="11">
        <f t="shared" si="33"/>
        <v>1.1106400000000001</v>
      </c>
      <c r="CB28" s="10"/>
      <c r="CC28" s="9">
        <f t="shared" si="34"/>
        <v>10043.93</v>
      </c>
      <c r="CD28" s="10"/>
      <c r="CE28" s="9">
        <f t="shared" si="35"/>
        <v>10236</v>
      </c>
      <c r="CF28" s="10"/>
      <c r="CG28" s="9">
        <f t="shared" si="36"/>
        <v>-192.07</v>
      </c>
      <c r="CH28" s="10"/>
      <c r="CI28" s="11">
        <f t="shared" si="37"/>
        <v>0.98124</v>
      </c>
    </row>
    <row r="29" spans="1:87" x14ac:dyDescent="0.3">
      <c r="A29" s="1"/>
      <c r="B29" s="1"/>
      <c r="C29" s="1"/>
      <c r="D29" s="1"/>
      <c r="E29" s="1"/>
      <c r="F29" s="1"/>
      <c r="G29" s="1"/>
      <c r="H29" s="1" t="s">
        <v>265</v>
      </c>
      <c r="I29" s="9">
        <v>0</v>
      </c>
      <c r="J29" s="10"/>
      <c r="K29" s="9">
        <v>618</v>
      </c>
      <c r="L29" s="10"/>
      <c r="M29" s="9">
        <f t="shared" si="16"/>
        <v>-618</v>
      </c>
      <c r="N29" s="10"/>
      <c r="O29" s="11">
        <f t="shared" si="17"/>
        <v>0</v>
      </c>
      <c r="P29" s="10"/>
      <c r="Q29" s="9">
        <v>481.51</v>
      </c>
      <c r="R29" s="10"/>
      <c r="S29" s="9">
        <v>618</v>
      </c>
      <c r="T29" s="10"/>
      <c r="U29" s="9">
        <f t="shared" si="18"/>
        <v>-136.49</v>
      </c>
      <c r="V29" s="10"/>
      <c r="W29" s="11">
        <f t="shared" si="19"/>
        <v>0.77914000000000005</v>
      </c>
      <c r="X29" s="10"/>
      <c r="Y29" s="9">
        <v>109.25</v>
      </c>
      <c r="Z29" s="10"/>
      <c r="AA29" s="9">
        <v>619</v>
      </c>
      <c r="AB29" s="10"/>
      <c r="AC29" s="9">
        <f t="shared" si="20"/>
        <v>-509.75</v>
      </c>
      <c r="AD29" s="10"/>
      <c r="AE29" s="11">
        <f t="shared" si="21"/>
        <v>0.17649000000000001</v>
      </c>
      <c r="AF29" s="10"/>
      <c r="AG29" s="9">
        <v>77.72</v>
      </c>
      <c r="AH29" s="10"/>
      <c r="AI29" s="9">
        <v>619</v>
      </c>
      <c r="AJ29" s="10"/>
      <c r="AK29" s="9">
        <f t="shared" si="22"/>
        <v>-541.28</v>
      </c>
      <c r="AL29" s="10"/>
      <c r="AM29" s="11">
        <f t="shared" si="23"/>
        <v>0.12556</v>
      </c>
      <c r="AN29" s="10"/>
      <c r="AO29" s="9">
        <v>490.04</v>
      </c>
      <c r="AP29" s="10"/>
      <c r="AQ29" s="9">
        <v>619</v>
      </c>
      <c r="AR29" s="10"/>
      <c r="AS29" s="9">
        <f t="shared" si="24"/>
        <v>-128.96</v>
      </c>
      <c r="AT29" s="10"/>
      <c r="AU29" s="11">
        <f t="shared" si="25"/>
        <v>0.79166000000000003</v>
      </c>
      <c r="AV29" s="10"/>
      <c r="AW29" s="9">
        <v>102.77</v>
      </c>
      <c r="AX29" s="10"/>
      <c r="AY29" s="9">
        <v>619</v>
      </c>
      <c r="AZ29" s="10"/>
      <c r="BA29" s="9">
        <f t="shared" si="26"/>
        <v>-516.23</v>
      </c>
      <c r="BB29" s="10"/>
      <c r="BC29" s="11">
        <f t="shared" si="27"/>
        <v>0.16603000000000001</v>
      </c>
      <c r="BD29" s="10"/>
      <c r="BE29" s="9">
        <v>684.9</v>
      </c>
      <c r="BF29" s="10"/>
      <c r="BG29" s="9">
        <v>619</v>
      </c>
      <c r="BH29" s="10"/>
      <c r="BI29" s="9">
        <f t="shared" si="28"/>
        <v>65.900000000000006</v>
      </c>
      <c r="BJ29" s="10"/>
      <c r="BK29" s="11">
        <f t="shared" si="29"/>
        <v>1.10646</v>
      </c>
      <c r="BL29" s="10"/>
      <c r="BM29" s="9">
        <v>1241.9100000000001</v>
      </c>
      <c r="BN29" s="10"/>
      <c r="BO29" s="9">
        <v>619</v>
      </c>
      <c r="BP29" s="10"/>
      <c r="BQ29" s="9">
        <f t="shared" si="30"/>
        <v>622.91</v>
      </c>
      <c r="BR29" s="10"/>
      <c r="BS29" s="11">
        <f t="shared" si="31"/>
        <v>2.0063200000000001</v>
      </c>
      <c r="BT29" s="10"/>
      <c r="BU29" s="9">
        <v>982.76</v>
      </c>
      <c r="BV29" s="10"/>
      <c r="BW29" s="9">
        <v>619</v>
      </c>
      <c r="BX29" s="10"/>
      <c r="BY29" s="9">
        <f t="shared" si="32"/>
        <v>363.76</v>
      </c>
      <c r="BZ29" s="10"/>
      <c r="CA29" s="11">
        <f t="shared" si="33"/>
        <v>1.5876600000000001</v>
      </c>
      <c r="CB29" s="10"/>
      <c r="CC29" s="9">
        <f t="shared" si="34"/>
        <v>4170.8599999999997</v>
      </c>
      <c r="CD29" s="10"/>
      <c r="CE29" s="9">
        <f t="shared" si="35"/>
        <v>5569</v>
      </c>
      <c r="CF29" s="10"/>
      <c r="CG29" s="9">
        <f t="shared" si="36"/>
        <v>-1398.14</v>
      </c>
      <c r="CH29" s="10"/>
      <c r="CI29" s="11">
        <f t="shared" si="37"/>
        <v>0.74894000000000005</v>
      </c>
    </row>
    <row r="30" spans="1:87" ht="19.5" thickBot="1" x14ac:dyDescent="0.35">
      <c r="A30" s="1"/>
      <c r="B30" s="1"/>
      <c r="C30" s="1"/>
      <c r="D30" s="1"/>
      <c r="E30" s="1"/>
      <c r="F30" s="1"/>
      <c r="G30" s="1"/>
      <c r="H30" s="1" t="s">
        <v>264</v>
      </c>
      <c r="I30" s="12">
        <v>1243.1099999999999</v>
      </c>
      <c r="J30" s="10"/>
      <c r="K30" s="12">
        <v>2283</v>
      </c>
      <c r="L30" s="10"/>
      <c r="M30" s="12">
        <f t="shared" si="16"/>
        <v>-1039.8900000000001</v>
      </c>
      <c r="N30" s="10"/>
      <c r="O30" s="13">
        <f t="shared" si="17"/>
        <v>0.54451000000000005</v>
      </c>
      <c r="P30" s="10"/>
      <c r="Q30" s="12">
        <v>3273.58</v>
      </c>
      <c r="R30" s="10"/>
      <c r="S30" s="12">
        <v>2283</v>
      </c>
      <c r="T30" s="10"/>
      <c r="U30" s="12">
        <f t="shared" si="18"/>
        <v>990.58</v>
      </c>
      <c r="V30" s="10"/>
      <c r="W30" s="13">
        <f t="shared" si="19"/>
        <v>1.4338900000000001</v>
      </c>
      <c r="X30" s="10"/>
      <c r="Y30" s="12">
        <v>2988.13</v>
      </c>
      <c r="Z30" s="10"/>
      <c r="AA30" s="12">
        <v>2283</v>
      </c>
      <c r="AB30" s="10"/>
      <c r="AC30" s="12">
        <f t="shared" si="20"/>
        <v>705.13</v>
      </c>
      <c r="AD30" s="10"/>
      <c r="AE30" s="13">
        <f t="shared" si="21"/>
        <v>1.3088599999999999</v>
      </c>
      <c r="AF30" s="10"/>
      <c r="AG30" s="12">
        <v>1958.49</v>
      </c>
      <c r="AH30" s="10"/>
      <c r="AI30" s="12">
        <v>2283</v>
      </c>
      <c r="AJ30" s="10"/>
      <c r="AK30" s="12">
        <f t="shared" si="22"/>
        <v>-324.51</v>
      </c>
      <c r="AL30" s="10"/>
      <c r="AM30" s="13">
        <f t="shared" si="23"/>
        <v>0.85785999999999996</v>
      </c>
      <c r="AN30" s="10"/>
      <c r="AO30" s="12">
        <v>2216.23</v>
      </c>
      <c r="AP30" s="10"/>
      <c r="AQ30" s="12">
        <v>2283</v>
      </c>
      <c r="AR30" s="10"/>
      <c r="AS30" s="12">
        <f t="shared" si="24"/>
        <v>-66.77</v>
      </c>
      <c r="AT30" s="10"/>
      <c r="AU30" s="13">
        <f t="shared" si="25"/>
        <v>0.97075</v>
      </c>
      <c r="AV30" s="10"/>
      <c r="AW30" s="12">
        <v>1864.88</v>
      </c>
      <c r="AX30" s="10"/>
      <c r="AY30" s="12">
        <v>2283</v>
      </c>
      <c r="AZ30" s="10"/>
      <c r="BA30" s="12">
        <f t="shared" si="26"/>
        <v>-418.12</v>
      </c>
      <c r="BB30" s="10"/>
      <c r="BC30" s="13">
        <f t="shared" si="27"/>
        <v>0.81686000000000003</v>
      </c>
      <c r="BD30" s="10"/>
      <c r="BE30" s="12">
        <v>1420.6</v>
      </c>
      <c r="BF30" s="10"/>
      <c r="BG30" s="12">
        <v>2283</v>
      </c>
      <c r="BH30" s="10"/>
      <c r="BI30" s="12">
        <f t="shared" si="28"/>
        <v>-862.4</v>
      </c>
      <c r="BJ30" s="10"/>
      <c r="BK30" s="13">
        <f t="shared" si="29"/>
        <v>0.62224999999999997</v>
      </c>
      <c r="BL30" s="10"/>
      <c r="BM30" s="12">
        <v>2366.69</v>
      </c>
      <c r="BN30" s="10"/>
      <c r="BO30" s="12">
        <v>2283</v>
      </c>
      <c r="BP30" s="10"/>
      <c r="BQ30" s="12">
        <f t="shared" si="30"/>
        <v>83.69</v>
      </c>
      <c r="BR30" s="10"/>
      <c r="BS30" s="13">
        <f t="shared" si="31"/>
        <v>1.0366599999999999</v>
      </c>
      <c r="BT30" s="10"/>
      <c r="BU30" s="12">
        <v>5162.17</v>
      </c>
      <c r="BV30" s="10"/>
      <c r="BW30" s="12">
        <v>2284</v>
      </c>
      <c r="BX30" s="10"/>
      <c r="BY30" s="12">
        <f t="shared" si="32"/>
        <v>2878.17</v>
      </c>
      <c r="BZ30" s="10"/>
      <c r="CA30" s="13">
        <f t="shared" si="33"/>
        <v>2.2601399999999998</v>
      </c>
      <c r="CB30" s="10"/>
      <c r="CC30" s="12">
        <f t="shared" si="34"/>
        <v>22493.88</v>
      </c>
      <c r="CD30" s="10"/>
      <c r="CE30" s="12">
        <f t="shared" si="35"/>
        <v>20548</v>
      </c>
      <c r="CF30" s="10"/>
      <c r="CG30" s="12">
        <f t="shared" si="36"/>
        <v>1945.88</v>
      </c>
      <c r="CH30" s="10"/>
      <c r="CI30" s="13">
        <f t="shared" si="37"/>
        <v>1.0947</v>
      </c>
    </row>
    <row r="31" spans="1:87" x14ac:dyDescent="0.3">
      <c r="A31" s="1"/>
      <c r="B31" s="1"/>
      <c r="C31" s="1"/>
      <c r="D31" s="1"/>
      <c r="E31" s="1"/>
      <c r="F31" s="1"/>
      <c r="G31" s="1" t="s">
        <v>263</v>
      </c>
      <c r="H31" s="1"/>
      <c r="I31" s="9">
        <f>ROUND(SUM(I25:I30),5)</f>
        <v>20997.91</v>
      </c>
      <c r="J31" s="10"/>
      <c r="K31" s="9">
        <f>ROUND(SUM(K25:K30),5)</f>
        <v>21173</v>
      </c>
      <c r="L31" s="10"/>
      <c r="M31" s="9">
        <f t="shared" si="16"/>
        <v>-175.09</v>
      </c>
      <c r="N31" s="10"/>
      <c r="O31" s="11">
        <f t="shared" si="17"/>
        <v>0.99173</v>
      </c>
      <c r="P31" s="10"/>
      <c r="Q31" s="9">
        <f>ROUND(SUM(Q25:Q30),5)</f>
        <v>26516.23</v>
      </c>
      <c r="R31" s="10"/>
      <c r="S31" s="9">
        <f>ROUND(SUM(S25:S30),5)</f>
        <v>21173</v>
      </c>
      <c r="T31" s="10"/>
      <c r="U31" s="9">
        <f t="shared" si="18"/>
        <v>5343.23</v>
      </c>
      <c r="V31" s="10"/>
      <c r="W31" s="11">
        <f t="shared" si="19"/>
        <v>1.2523599999999999</v>
      </c>
      <c r="X31" s="10"/>
      <c r="Y31" s="9">
        <f>ROUND(SUM(Y25:Y30),5)</f>
        <v>23798.93</v>
      </c>
      <c r="Z31" s="10"/>
      <c r="AA31" s="9">
        <f>ROUND(SUM(AA25:AA30),5)</f>
        <v>21174</v>
      </c>
      <c r="AB31" s="10"/>
      <c r="AC31" s="9">
        <f t="shared" si="20"/>
        <v>2624.93</v>
      </c>
      <c r="AD31" s="10"/>
      <c r="AE31" s="11">
        <f t="shared" si="21"/>
        <v>1.1239699999999999</v>
      </c>
      <c r="AF31" s="10"/>
      <c r="AG31" s="9">
        <f>ROUND(SUM(AG25:AG30),5)</f>
        <v>21819.94</v>
      </c>
      <c r="AH31" s="10"/>
      <c r="AI31" s="9">
        <f>ROUND(SUM(AI25:AI30),5)</f>
        <v>21174</v>
      </c>
      <c r="AJ31" s="10"/>
      <c r="AK31" s="9">
        <f t="shared" si="22"/>
        <v>645.94000000000005</v>
      </c>
      <c r="AL31" s="10"/>
      <c r="AM31" s="11">
        <f t="shared" si="23"/>
        <v>1.03051</v>
      </c>
      <c r="AN31" s="10"/>
      <c r="AO31" s="9">
        <f>ROUND(SUM(AO25:AO30),5)</f>
        <v>24154.959999999999</v>
      </c>
      <c r="AP31" s="10"/>
      <c r="AQ31" s="9">
        <f>ROUND(SUM(AQ25:AQ30),5)</f>
        <v>21174</v>
      </c>
      <c r="AR31" s="10"/>
      <c r="AS31" s="9">
        <f t="shared" si="24"/>
        <v>2980.96</v>
      </c>
      <c r="AT31" s="10"/>
      <c r="AU31" s="11">
        <f t="shared" si="25"/>
        <v>1.1407799999999999</v>
      </c>
      <c r="AV31" s="10"/>
      <c r="AW31" s="9">
        <f>ROUND(SUM(AW25:AW30),5)</f>
        <v>39658.959999999999</v>
      </c>
      <c r="AX31" s="10"/>
      <c r="AY31" s="9">
        <f>ROUND(SUM(AY25:AY30),5)</f>
        <v>21174</v>
      </c>
      <c r="AZ31" s="10"/>
      <c r="BA31" s="9">
        <f t="shared" si="26"/>
        <v>18484.96</v>
      </c>
      <c r="BB31" s="10"/>
      <c r="BC31" s="11">
        <f t="shared" si="27"/>
        <v>1.873</v>
      </c>
      <c r="BD31" s="10"/>
      <c r="BE31" s="9">
        <f>ROUND(SUM(BE25:BE30),5)</f>
        <v>21502</v>
      </c>
      <c r="BF31" s="10"/>
      <c r="BG31" s="9">
        <f>ROUND(SUM(BG25:BG30),5)</f>
        <v>21175</v>
      </c>
      <c r="BH31" s="10"/>
      <c r="BI31" s="9">
        <f t="shared" si="28"/>
        <v>327</v>
      </c>
      <c r="BJ31" s="10"/>
      <c r="BK31" s="11">
        <f t="shared" si="29"/>
        <v>1.0154399999999999</v>
      </c>
      <c r="BL31" s="10"/>
      <c r="BM31" s="9">
        <f>ROUND(SUM(BM25:BM30),5)</f>
        <v>25376.6</v>
      </c>
      <c r="BN31" s="10"/>
      <c r="BO31" s="9">
        <f>ROUND(SUM(BO25:BO30),5)</f>
        <v>21175</v>
      </c>
      <c r="BP31" s="10"/>
      <c r="BQ31" s="9">
        <f t="shared" si="30"/>
        <v>4201.6000000000004</v>
      </c>
      <c r="BR31" s="10"/>
      <c r="BS31" s="11">
        <f t="shared" si="31"/>
        <v>1.19842</v>
      </c>
      <c r="BT31" s="10"/>
      <c r="BU31" s="9">
        <f>ROUND(SUM(BU25:BU30),5)</f>
        <v>23586.75</v>
      </c>
      <c r="BV31" s="10"/>
      <c r="BW31" s="9">
        <f>ROUND(SUM(BW25:BW30),5)</f>
        <v>21177</v>
      </c>
      <c r="BX31" s="10"/>
      <c r="BY31" s="9">
        <f t="shared" si="32"/>
        <v>2409.75</v>
      </c>
      <c r="BZ31" s="10"/>
      <c r="CA31" s="11">
        <f t="shared" si="33"/>
        <v>1.1137900000000001</v>
      </c>
      <c r="CB31" s="10"/>
      <c r="CC31" s="9">
        <f t="shared" si="34"/>
        <v>227412.28</v>
      </c>
      <c r="CD31" s="10"/>
      <c r="CE31" s="9">
        <f t="shared" si="35"/>
        <v>190569</v>
      </c>
      <c r="CF31" s="10"/>
      <c r="CG31" s="9">
        <f t="shared" si="36"/>
        <v>36843.279999999999</v>
      </c>
      <c r="CH31" s="10"/>
      <c r="CI31" s="11">
        <f t="shared" si="37"/>
        <v>1.19333</v>
      </c>
    </row>
    <row r="32" spans="1:87" x14ac:dyDescent="0.3">
      <c r="A32" s="1"/>
      <c r="B32" s="1"/>
      <c r="C32" s="1"/>
      <c r="D32" s="1"/>
      <c r="E32" s="1"/>
      <c r="F32" s="1"/>
      <c r="G32" s="1" t="s">
        <v>262</v>
      </c>
      <c r="H32" s="1"/>
      <c r="I32" s="9">
        <v>0</v>
      </c>
      <c r="J32" s="10"/>
      <c r="K32" s="9"/>
      <c r="L32" s="10"/>
      <c r="M32" s="9"/>
      <c r="N32" s="10"/>
      <c r="O32" s="11"/>
      <c r="P32" s="10"/>
      <c r="Q32" s="9">
        <v>0</v>
      </c>
      <c r="R32" s="10"/>
      <c r="S32" s="9"/>
      <c r="T32" s="10"/>
      <c r="U32" s="9"/>
      <c r="V32" s="10"/>
      <c r="W32" s="11"/>
      <c r="X32" s="10"/>
      <c r="Y32" s="9">
        <v>0</v>
      </c>
      <c r="Z32" s="10"/>
      <c r="AA32" s="9"/>
      <c r="AB32" s="10"/>
      <c r="AC32" s="9"/>
      <c r="AD32" s="10"/>
      <c r="AE32" s="11"/>
      <c r="AF32" s="10"/>
      <c r="AG32" s="9">
        <v>0</v>
      </c>
      <c r="AH32" s="10"/>
      <c r="AI32" s="9"/>
      <c r="AJ32" s="10"/>
      <c r="AK32" s="9"/>
      <c r="AL32" s="10"/>
      <c r="AM32" s="11"/>
      <c r="AN32" s="10"/>
      <c r="AO32" s="9">
        <v>0</v>
      </c>
      <c r="AP32" s="10"/>
      <c r="AQ32" s="9"/>
      <c r="AR32" s="10"/>
      <c r="AS32" s="9"/>
      <c r="AT32" s="10"/>
      <c r="AU32" s="11"/>
      <c r="AV32" s="10"/>
      <c r="AW32" s="9">
        <v>0</v>
      </c>
      <c r="AX32" s="10"/>
      <c r="AY32" s="9"/>
      <c r="AZ32" s="10"/>
      <c r="BA32" s="9"/>
      <c r="BB32" s="10"/>
      <c r="BC32" s="11"/>
      <c r="BD32" s="10"/>
      <c r="BE32" s="9">
        <v>2149.9499999999998</v>
      </c>
      <c r="BF32" s="10"/>
      <c r="BG32" s="9"/>
      <c r="BH32" s="10"/>
      <c r="BI32" s="9"/>
      <c r="BJ32" s="10"/>
      <c r="BK32" s="11"/>
      <c r="BL32" s="10"/>
      <c r="BM32" s="9">
        <v>3799.57</v>
      </c>
      <c r="BN32" s="10"/>
      <c r="BO32" s="9"/>
      <c r="BP32" s="10"/>
      <c r="BQ32" s="9"/>
      <c r="BR32" s="10"/>
      <c r="BS32" s="11"/>
      <c r="BT32" s="10"/>
      <c r="BU32" s="9">
        <v>4354.8599999999997</v>
      </c>
      <c r="BV32" s="10"/>
      <c r="BW32" s="9"/>
      <c r="BX32" s="10"/>
      <c r="BY32" s="9"/>
      <c r="BZ32" s="10"/>
      <c r="CA32" s="11"/>
      <c r="CB32" s="10"/>
      <c r="CC32" s="9">
        <f t="shared" si="34"/>
        <v>10304.379999999999</v>
      </c>
      <c r="CD32" s="10"/>
      <c r="CE32" s="9"/>
      <c r="CF32" s="10"/>
      <c r="CG32" s="9"/>
      <c r="CH32" s="10"/>
      <c r="CI32" s="11"/>
    </row>
    <row r="33" spans="1:87" x14ac:dyDescent="0.3">
      <c r="A33" s="1"/>
      <c r="B33" s="1"/>
      <c r="C33" s="1"/>
      <c r="D33" s="1"/>
      <c r="E33" s="1"/>
      <c r="F33" s="1"/>
      <c r="G33" s="1" t="s">
        <v>261</v>
      </c>
      <c r="H33" s="1"/>
      <c r="I33" s="9">
        <v>456.8</v>
      </c>
      <c r="J33" s="10"/>
      <c r="K33" s="9">
        <v>1840</v>
      </c>
      <c r="L33" s="10"/>
      <c r="M33" s="9">
        <f>ROUND((I33-K33),5)</f>
        <v>-1383.2</v>
      </c>
      <c r="N33" s="10"/>
      <c r="O33" s="11">
        <f>ROUND(IF(K33=0, IF(I33=0, 0, 1), I33/K33),5)</f>
        <v>0.24826000000000001</v>
      </c>
      <c r="P33" s="10"/>
      <c r="Q33" s="9">
        <v>1484</v>
      </c>
      <c r="R33" s="10"/>
      <c r="S33" s="9">
        <v>1840</v>
      </c>
      <c r="T33" s="10"/>
      <c r="U33" s="9">
        <f>ROUND((Q33-S33),5)</f>
        <v>-356</v>
      </c>
      <c r="V33" s="10"/>
      <c r="W33" s="11">
        <f>ROUND(IF(S33=0, IF(Q33=0, 0, 1), Q33/S33),5)</f>
        <v>0.80652000000000001</v>
      </c>
      <c r="X33" s="10"/>
      <c r="Y33" s="9">
        <v>2613.6</v>
      </c>
      <c r="Z33" s="10"/>
      <c r="AA33" s="9">
        <v>1840</v>
      </c>
      <c r="AB33" s="10"/>
      <c r="AC33" s="9">
        <f>ROUND((Y33-AA33),5)</f>
        <v>773.6</v>
      </c>
      <c r="AD33" s="10"/>
      <c r="AE33" s="11">
        <f>ROUND(IF(AA33=0, IF(Y33=0, 0, 1), Y33/AA33),5)</f>
        <v>1.4204300000000001</v>
      </c>
      <c r="AF33" s="10"/>
      <c r="AG33" s="9">
        <v>1050</v>
      </c>
      <c r="AH33" s="10"/>
      <c r="AI33" s="9">
        <v>1840</v>
      </c>
      <c r="AJ33" s="10"/>
      <c r="AK33" s="9">
        <f>ROUND((AG33-AI33),5)</f>
        <v>-790</v>
      </c>
      <c r="AL33" s="10"/>
      <c r="AM33" s="11">
        <f>ROUND(IF(AI33=0, IF(AG33=0, 0, 1), AG33/AI33),5)</f>
        <v>0.57064999999999999</v>
      </c>
      <c r="AN33" s="10"/>
      <c r="AO33" s="9">
        <v>1243.2</v>
      </c>
      <c r="AP33" s="10"/>
      <c r="AQ33" s="9">
        <v>1840</v>
      </c>
      <c r="AR33" s="10"/>
      <c r="AS33" s="9">
        <f>ROUND((AO33-AQ33),5)</f>
        <v>-596.79999999999995</v>
      </c>
      <c r="AT33" s="10"/>
      <c r="AU33" s="11">
        <f>ROUND(IF(AQ33=0, IF(AO33=0, 0, 1), AO33/AQ33),5)</f>
        <v>0.67564999999999997</v>
      </c>
      <c r="AV33" s="10"/>
      <c r="AW33" s="9">
        <v>550.4</v>
      </c>
      <c r="AX33" s="10"/>
      <c r="AY33" s="9">
        <v>1840</v>
      </c>
      <c r="AZ33" s="10"/>
      <c r="BA33" s="9">
        <f>ROUND((AW33-AY33),5)</f>
        <v>-1289.5999999999999</v>
      </c>
      <c r="BB33" s="10"/>
      <c r="BC33" s="11">
        <f>ROUND(IF(AY33=0, IF(AW33=0, 0, 1), AW33/AY33),5)</f>
        <v>0.29913000000000001</v>
      </c>
      <c r="BD33" s="10"/>
      <c r="BE33" s="9">
        <v>0</v>
      </c>
      <c r="BF33" s="10"/>
      <c r="BG33" s="9">
        <v>1840</v>
      </c>
      <c r="BH33" s="10"/>
      <c r="BI33" s="9">
        <f>ROUND((BE33-BG33),5)</f>
        <v>-1840</v>
      </c>
      <c r="BJ33" s="10"/>
      <c r="BK33" s="11">
        <f>ROUND(IF(BG33=0, IF(BE33=0, 0, 1), BE33/BG33),5)</f>
        <v>0</v>
      </c>
      <c r="BL33" s="10"/>
      <c r="BM33" s="9">
        <v>0</v>
      </c>
      <c r="BN33" s="10"/>
      <c r="BO33" s="9">
        <v>1840</v>
      </c>
      <c r="BP33" s="10"/>
      <c r="BQ33" s="9">
        <f>ROUND((BM33-BO33),5)</f>
        <v>-1840</v>
      </c>
      <c r="BR33" s="10"/>
      <c r="BS33" s="11">
        <f>ROUND(IF(BO33=0, IF(BM33=0, 0, 1), BM33/BO33),5)</f>
        <v>0</v>
      </c>
      <c r="BT33" s="10"/>
      <c r="BU33" s="9">
        <v>0</v>
      </c>
      <c r="BV33" s="10"/>
      <c r="BW33" s="9">
        <v>1840</v>
      </c>
      <c r="BX33" s="10"/>
      <c r="BY33" s="9">
        <f>ROUND((BU33-BW33),5)</f>
        <v>-1840</v>
      </c>
      <c r="BZ33" s="10"/>
      <c r="CA33" s="11">
        <f>ROUND(IF(BW33=0, IF(BU33=0, 0, 1), BU33/BW33),5)</f>
        <v>0</v>
      </c>
      <c r="CB33" s="10"/>
      <c r="CC33" s="9">
        <f t="shared" si="34"/>
        <v>7398</v>
      </c>
      <c r="CD33" s="10"/>
      <c r="CE33" s="9">
        <f>ROUND(K33+S33+AA33+AI33+AQ33+AY33+BG33+BO33+BW33,5)</f>
        <v>16560</v>
      </c>
      <c r="CF33" s="10"/>
      <c r="CG33" s="9">
        <f>ROUND((CC33-CE33),5)</f>
        <v>-9162</v>
      </c>
      <c r="CH33" s="10"/>
      <c r="CI33" s="11">
        <f>ROUND(IF(CE33=0, IF(CC33=0, 0, 1), CC33/CE33),5)</f>
        <v>0.44674000000000003</v>
      </c>
    </row>
    <row r="34" spans="1:87" x14ac:dyDescent="0.3">
      <c r="A34" s="1"/>
      <c r="B34" s="1"/>
      <c r="C34" s="1"/>
      <c r="D34" s="1"/>
      <c r="E34" s="1"/>
      <c r="F34" s="1"/>
      <c r="G34" s="1" t="s">
        <v>260</v>
      </c>
      <c r="H34" s="1"/>
      <c r="I34" s="9"/>
      <c r="J34" s="10"/>
      <c r="K34" s="9"/>
      <c r="L34" s="10"/>
      <c r="M34" s="9"/>
      <c r="N34" s="10"/>
      <c r="O34" s="11"/>
      <c r="P34" s="10"/>
      <c r="Q34" s="9"/>
      <c r="R34" s="10"/>
      <c r="S34" s="9"/>
      <c r="T34" s="10"/>
      <c r="U34" s="9"/>
      <c r="V34" s="10"/>
      <c r="W34" s="11"/>
      <c r="X34" s="10"/>
      <c r="Y34" s="9"/>
      <c r="Z34" s="10"/>
      <c r="AA34" s="9"/>
      <c r="AB34" s="10"/>
      <c r="AC34" s="9"/>
      <c r="AD34" s="10"/>
      <c r="AE34" s="11"/>
      <c r="AF34" s="10"/>
      <c r="AG34" s="9"/>
      <c r="AH34" s="10"/>
      <c r="AI34" s="9"/>
      <c r="AJ34" s="10"/>
      <c r="AK34" s="9"/>
      <c r="AL34" s="10"/>
      <c r="AM34" s="11"/>
      <c r="AN34" s="10"/>
      <c r="AO34" s="9"/>
      <c r="AP34" s="10"/>
      <c r="AQ34" s="9"/>
      <c r="AR34" s="10"/>
      <c r="AS34" s="9"/>
      <c r="AT34" s="10"/>
      <c r="AU34" s="11"/>
      <c r="AV34" s="10"/>
      <c r="AW34" s="9"/>
      <c r="AX34" s="10"/>
      <c r="AY34" s="9"/>
      <c r="AZ34" s="10"/>
      <c r="BA34" s="9"/>
      <c r="BB34" s="10"/>
      <c r="BC34" s="11"/>
      <c r="BD34" s="10"/>
      <c r="BE34" s="9"/>
      <c r="BF34" s="10"/>
      <c r="BG34" s="9"/>
      <c r="BH34" s="10"/>
      <c r="BI34" s="9"/>
      <c r="BJ34" s="10"/>
      <c r="BK34" s="11"/>
      <c r="BL34" s="10"/>
      <c r="BM34" s="9"/>
      <c r="BN34" s="10"/>
      <c r="BO34" s="9"/>
      <c r="BP34" s="10"/>
      <c r="BQ34" s="9"/>
      <c r="BR34" s="10"/>
      <c r="BS34" s="11"/>
      <c r="BT34" s="10"/>
      <c r="BU34" s="9"/>
      <c r="BV34" s="10"/>
      <c r="BW34" s="9"/>
      <c r="BX34" s="10"/>
      <c r="BY34" s="9"/>
      <c r="BZ34" s="10"/>
      <c r="CA34" s="11"/>
      <c r="CB34" s="10"/>
      <c r="CC34" s="9"/>
      <c r="CD34" s="10"/>
      <c r="CE34" s="9"/>
      <c r="CF34" s="10"/>
      <c r="CG34" s="9"/>
      <c r="CH34" s="10"/>
      <c r="CI34" s="11"/>
    </row>
    <row r="35" spans="1:87" hidden="1" x14ac:dyDescent="0.3">
      <c r="A35" s="1"/>
      <c r="B35" s="1"/>
      <c r="C35" s="1"/>
      <c r="D35" s="1"/>
      <c r="E35" s="1"/>
      <c r="F35" s="1"/>
      <c r="G35" s="1"/>
      <c r="H35" s="1" t="s">
        <v>259</v>
      </c>
      <c r="I35" s="9">
        <v>0</v>
      </c>
      <c r="J35" s="10"/>
      <c r="K35" s="9">
        <v>0</v>
      </c>
      <c r="L35" s="10"/>
      <c r="M35" s="9">
        <f>ROUND((I35-K35),5)</f>
        <v>0</v>
      </c>
      <c r="N35" s="10"/>
      <c r="O35" s="11">
        <f>ROUND(IF(K35=0, IF(I35=0, 0, 1), I35/K35),5)</f>
        <v>0</v>
      </c>
      <c r="P35" s="10"/>
      <c r="Q35" s="9">
        <v>0</v>
      </c>
      <c r="R35" s="10"/>
      <c r="S35" s="9">
        <v>0</v>
      </c>
      <c r="T35" s="10"/>
      <c r="U35" s="9">
        <f>ROUND((Q35-S35),5)</f>
        <v>0</v>
      </c>
      <c r="V35" s="10"/>
      <c r="W35" s="11">
        <f>ROUND(IF(S35=0, IF(Q35=0, 0, 1), Q35/S35),5)</f>
        <v>0</v>
      </c>
      <c r="X35" s="10"/>
      <c r="Y35" s="9">
        <v>0</v>
      </c>
      <c r="Z35" s="10"/>
      <c r="AA35" s="9">
        <v>0</v>
      </c>
      <c r="AB35" s="10"/>
      <c r="AC35" s="9">
        <f>ROUND((Y35-AA35),5)</f>
        <v>0</v>
      </c>
      <c r="AD35" s="10"/>
      <c r="AE35" s="11">
        <f>ROUND(IF(AA35=0, IF(Y35=0, 0, 1), Y35/AA35),5)</f>
        <v>0</v>
      </c>
      <c r="AF35" s="10"/>
      <c r="AG35" s="9">
        <v>0</v>
      </c>
      <c r="AH35" s="10"/>
      <c r="AI35" s="9">
        <v>0</v>
      </c>
      <c r="AJ35" s="10"/>
      <c r="AK35" s="9">
        <f>ROUND((AG35-AI35),5)</f>
        <v>0</v>
      </c>
      <c r="AL35" s="10"/>
      <c r="AM35" s="11">
        <f>ROUND(IF(AI35=0, IF(AG35=0, 0, 1), AG35/AI35),5)</f>
        <v>0</v>
      </c>
      <c r="AN35" s="10"/>
      <c r="AO35" s="9">
        <v>0</v>
      </c>
      <c r="AP35" s="10"/>
      <c r="AQ35" s="9">
        <v>0</v>
      </c>
      <c r="AR35" s="10"/>
      <c r="AS35" s="9">
        <f>ROUND((AO35-AQ35),5)</f>
        <v>0</v>
      </c>
      <c r="AT35" s="10"/>
      <c r="AU35" s="11">
        <f>ROUND(IF(AQ35=0, IF(AO35=0, 0, 1), AO35/AQ35),5)</f>
        <v>0</v>
      </c>
      <c r="AV35" s="10"/>
      <c r="AW35" s="9">
        <v>0</v>
      </c>
      <c r="AX35" s="10"/>
      <c r="AY35" s="9">
        <v>0</v>
      </c>
      <c r="AZ35" s="10"/>
      <c r="BA35" s="9">
        <f>ROUND((AW35-AY35),5)</f>
        <v>0</v>
      </c>
      <c r="BB35" s="10"/>
      <c r="BC35" s="11">
        <f>ROUND(IF(AY35=0, IF(AW35=0, 0, 1), AW35/AY35),5)</f>
        <v>0</v>
      </c>
      <c r="BD35" s="10"/>
      <c r="BE35" s="9">
        <v>0</v>
      </c>
      <c r="BF35" s="10"/>
      <c r="BG35" s="9"/>
      <c r="BH35" s="10"/>
      <c r="BI35" s="9"/>
      <c r="BJ35" s="10"/>
      <c r="BK35" s="11"/>
      <c r="BL35" s="10"/>
      <c r="BM35" s="9">
        <v>0</v>
      </c>
      <c r="BN35" s="10"/>
      <c r="BO35" s="9"/>
      <c r="BP35" s="10"/>
      <c r="BQ35" s="9"/>
      <c r="BR35" s="10"/>
      <c r="BS35" s="11"/>
      <c r="BT35" s="10"/>
      <c r="BU35" s="9">
        <v>0</v>
      </c>
      <c r="BV35" s="10"/>
      <c r="BW35" s="9"/>
      <c r="BX35" s="10"/>
      <c r="BY35" s="9"/>
      <c r="BZ35" s="10"/>
      <c r="CA35" s="11"/>
      <c r="CB35" s="10"/>
      <c r="CC35" s="9">
        <f t="shared" ref="CC35:CC40" si="38">ROUND(I35+Q35+Y35+AG35+AO35+AW35+BE35+BM35+BU35,5)</f>
        <v>0</v>
      </c>
      <c r="CD35" s="10"/>
      <c r="CE35" s="9">
        <f t="shared" ref="CE35:CE40" si="39">ROUND(K35+S35+AA35+AI35+AQ35+AY35+BG35+BO35+BW35,5)</f>
        <v>0</v>
      </c>
      <c r="CF35" s="10"/>
      <c r="CG35" s="9">
        <f t="shared" ref="CG35:CG40" si="40">ROUND((CC35-CE35),5)</f>
        <v>0</v>
      </c>
      <c r="CH35" s="10"/>
      <c r="CI35" s="11">
        <f t="shared" ref="CI35:CI40" si="41">ROUND(IF(CE35=0, IF(CC35=0, 0, 1), CC35/CE35),5)</f>
        <v>0</v>
      </c>
    </row>
    <row r="36" spans="1:87" hidden="1" x14ac:dyDescent="0.3">
      <c r="A36" s="1"/>
      <c r="B36" s="1"/>
      <c r="C36" s="1"/>
      <c r="D36" s="1"/>
      <c r="E36" s="1"/>
      <c r="F36" s="1"/>
      <c r="G36" s="1"/>
      <c r="H36" s="1" t="s">
        <v>258</v>
      </c>
      <c r="I36" s="9">
        <v>0</v>
      </c>
      <c r="J36" s="10"/>
      <c r="K36" s="9">
        <v>0</v>
      </c>
      <c r="L36" s="10"/>
      <c r="M36" s="9">
        <f>ROUND((I36-K36),5)</f>
        <v>0</v>
      </c>
      <c r="N36" s="10"/>
      <c r="O36" s="11">
        <f>ROUND(IF(K36=0, IF(I36=0, 0, 1), I36/K36),5)</f>
        <v>0</v>
      </c>
      <c r="P36" s="10"/>
      <c r="Q36" s="9">
        <v>0</v>
      </c>
      <c r="R36" s="10"/>
      <c r="S36" s="9">
        <v>0</v>
      </c>
      <c r="T36" s="10"/>
      <c r="U36" s="9">
        <f>ROUND((Q36-S36),5)</f>
        <v>0</v>
      </c>
      <c r="V36" s="10"/>
      <c r="W36" s="11">
        <f>ROUND(IF(S36=0, IF(Q36=0, 0, 1), Q36/S36),5)</f>
        <v>0</v>
      </c>
      <c r="X36" s="10"/>
      <c r="Y36" s="9">
        <v>0</v>
      </c>
      <c r="Z36" s="10"/>
      <c r="AA36" s="9">
        <v>0</v>
      </c>
      <c r="AB36" s="10"/>
      <c r="AC36" s="9">
        <f>ROUND((Y36-AA36),5)</f>
        <v>0</v>
      </c>
      <c r="AD36" s="10"/>
      <c r="AE36" s="11">
        <f>ROUND(IF(AA36=0, IF(Y36=0, 0, 1), Y36/AA36),5)</f>
        <v>0</v>
      </c>
      <c r="AF36" s="10"/>
      <c r="AG36" s="9">
        <v>0</v>
      </c>
      <c r="AH36" s="10"/>
      <c r="AI36" s="9">
        <v>0</v>
      </c>
      <c r="AJ36" s="10"/>
      <c r="AK36" s="9">
        <f>ROUND((AG36-AI36),5)</f>
        <v>0</v>
      </c>
      <c r="AL36" s="10"/>
      <c r="AM36" s="11">
        <f>ROUND(IF(AI36=0, IF(AG36=0, 0, 1), AG36/AI36),5)</f>
        <v>0</v>
      </c>
      <c r="AN36" s="10"/>
      <c r="AO36" s="9">
        <v>0</v>
      </c>
      <c r="AP36" s="10"/>
      <c r="AQ36" s="9">
        <v>0</v>
      </c>
      <c r="AR36" s="10"/>
      <c r="AS36" s="9">
        <f>ROUND((AO36-AQ36),5)</f>
        <v>0</v>
      </c>
      <c r="AT36" s="10"/>
      <c r="AU36" s="11">
        <f>ROUND(IF(AQ36=0, IF(AO36=0, 0, 1), AO36/AQ36),5)</f>
        <v>0</v>
      </c>
      <c r="AV36" s="10"/>
      <c r="AW36" s="9">
        <v>0</v>
      </c>
      <c r="AX36" s="10"/>
      <c r="AY36" s="9">
        <v>0</v>
      </c>
      <c r="AZ36" s="10"/>
      <c r="BA36" s="9">
        <f>ROUND((AW36-AY36),5)</f>
        <v>0</v>
      </c>
      <c r="BB36" s="10"/>
      <c r="BC36" s="11">
        <f>ROUND(IF(AY36=0, IF(AW36=0, 0, 1), AW36/AY36),5)</f>
        <v>0</v>
      </c>
      <c r="BD36" s="10"/>
      <c r="BE36" s="9">
        <v>0</v>
      </c>
      <c r="BF36" s="10"/>
      <c r="BG36" s="9">
        <v>0</v>
      </c>
      <c r="BH36" s="10"/>
      <c r="BI36" s="9">
        <f>ROUND((BE36-BG36),5)</f>
        <v>0</v>
      </c>
      <c r="BJ36" s="10"/>
      <c r="BK36" s="11">
        <f>ROUND(IF(BG36=0, IF(BE36=0, 0, 1), BE36/BG36),5)</f>
        <v>0</v>
      </c>
      <c r="BL36" s="10"/>
      <c r="BM36" s="9">
        <v>0</v>
      </c>
      <c r="BN36" s="10"/>
      <c r="BO36" s="9">
        <v>0</v>
      </c>
      <c r="BP36" s="10"/>
      <c r="BQ36" s="9">
        <f>ROUND((BM36-BO36),5)</f>
        <v>0</v>
      </c>
      <c r="BR36" s="10"/>
      <c r="BS36" s="11">
        <f>ROUND(IF(BO36=0, IF(BM36=0, 0, 1), BM36/BO36),5)</f>
        <v>0</v>
      </c>
      <c r="BT36" s="10"/>
      <c r="BU36" s="9">
        <v>0</v>
      </c>
      <c r="BV36" s="10"/>
      <c r="BW36" s="9">
        <v>0</v>
      </c>
      <c r="BX36" s="10"/>
      <c r="BY36" s="9">
        <f>ROUND((BU36-BW36),5)</f>
        <v>0</v>
      </c>
      <c r="BZ36" s="10"/>
      <c r="CA36" s="11">
        <f>ROUND(IF(BW36=0, IF(BU36=0, 0, 1), BU36/BW36),5)</f>
        <v>0</v>
      </c>
      <c r="CB36" s="10"/>
      <c r="CC36" s="9">
        <f t="shared" si="38"/>
        <v>0</v>
      </c>
      <c r="CD36" s="10"/>
      <c r="CE36" s="9">
        <f t="shared" si="39"/>
        <v>0</v>
      </c>
      <c r="CF36" s="10"/>
      <c r="CG36" s="9">
        <f t="shared" si="40"/>
        <v>0</v>
      </c>
      <c r="CH36" s="10"/>
      <c r="CI36" s="11">
        <f t="shared" si="41"/>
        <v>0</v>
      </c>
    </row>
    <row r="37" spans="1:87" x14ac:dyDescent="0.3">
      <c r="A37" s="1"/>
      <c r="B37" s="1"/>
      <c r="C37" s="1"/>
      <c r="D37" s="1"/>
      <c r="E37" s="1"/>
      <c r="F37" s="1"/>
      <c r="G37" s="1"/>
      <c r="H37" s="1" t="s">
        <v>257</v>
      </c>
      <c r="I37" s="9">
        <v>0</v>
      </c>
      <c r="J37" s="10"/>
      <c r="K37" s="9">
        <v>2604</v>
      </c>
      <c r="L37" s="10"/>
      <c r="M37" s="9">
        <f>ROUND((I37-K37),5)</f>
        <v>-2604</v>
      </c>
      <c r="N37" s="10"/>
      <c r="O37" s="11">
        <f>ROUND(IF(K37=0, IF(I37=0, 0, 1), I37/K37),5)</f>
        <v>0</v>
      </c>
      <c r="P37" s="10"/>
      <c r="Q37" s="9">
        <v>0</v>
      </c>
      <c r="R37" s="10"/>
      <c r="S37" s="9">
        <v>2604</v>
      </c>
      <c r="T37" s="10"/>
      <c r="U37" s="9">
        <f>ROUND((Q37-S37),5)</f>
        <v>-2604</v>
      </c>
      <c r="V37" s="10"/>
      <c r="W37" s="11">
        <f>ROUND(IF(S37=0, IF(Q37=0, 0, 1), Q37/S37),5)</f>
        <v>0</v>
      </c>
      <c r="X37" s="10"/>
      <c r="Y37" s="9">
        <v>0</v>
      </c>
      <c r="Z37" s="10"/>
      <c r="AA37" s="9">
        <v>2604</v>
      </c>
      <c r="AB37" s="10"/>
      <c r="AC37" s="9">
        <f>ROUND((Y37-AA37),5)</f>
        <v>-2604</v>
      </c>
      <c r="AD37" s="10"/>
      <c r="AE37" s="11">
        <f>ROUND(IF(AA37=0, IF(Y37=0, 0, 1), Y37/AA37),5)</f>
        <v>0</v>
      </c>
      <c r="AF37" s="10"/>
      <c r="AG37" s="9">
        <v>0</v>
      </c>
      <c r="AH37" s="10"/>
      <c r="AI37" s="9">
        <v>2604</v>
      </c>
      <c r="AJ37" s="10"/>
      <c r="AK37" s="9">
        <f>ROUND((AG37-AI37),5)</f>
        <v>-2604</v>
      </c>
      <c r="AL37" s="10"/>
      <c r="AM37" s="11">
        <f>ROUND(IF(AI37=0, IF(AG37=0, 0, 1), AG37/AI37),5)</f>
        <v>0</v>
      </c>
      <c r="AN37" s="10"/>
      <c r="AO37" s="9">
        <v>0</v>
      </c>
      <c r="AP37" s="10"/>
      <c r="AQ37" s="9">
        <v>2604</v>
      </c>
      <c r="AR37" s="10"/>
      <c r="AS37" s="9">
        <f>ROUND((AO37-AQ37),5)</f>
        <v>-2604</v>
      </c>
      <c r="AT37" s="10"/>
      <c r="AU37" s="11">
        <f>ROUND(IF(AQ37=0, IF(AO37=0, 0, 1), AO37/AQ37),5)</f>
        <v>0</v>
      </c>
      <c r="AV37" s="10"/>
      <c r="AW37" s="9">
        <v>0</v>
      </c>
      <c r="AX37" s="10"/>
      <c r="AY37" s="9">
        <v>2604</v>
      </c>
      <c r="AZ37" s="10"/>
      <c r="BA37" s="9">
        <f>ROUND((AW37-AY37),5)</f>
        <v>-2604</v>
      </c>
      <c r="BB37" s="10"/>
      <c r="BC37" s="11">
        <f>ROUND(IF(AY37=0, IF(AW37=0, 0, 1), AW37/AY37),5)</f>
        <v>0</v>
      </c>
      <c r="BD37" s="10"/>
      <c r="BE37" s="9">
        <v>0</v>
      </c>
      <c r="BF37" s="10"/>
      <c r="BG37" s="9">
        <v>2604</v>
      </c>
      <c r="BH37" s="10"/>
      <c r="BI37" s="9">
        <f>ROUND((BE37-BG37),5)</f>
        <v>-2604</v>
      </c>
      <c r="BJ37" s="10"/>
      <c r="BK37" s="11">
        <f>ROUND(IF(BG37=0, IF(BE37=0, 0, 1), BE37/BG37),5)</f>
        <v>0</v>
      </c>
      <c r="BL37" s="10"/>
      <c r="BM37" s="9">
        <v>0</v>
      </c>
      <c r="BN37" s="10"/>
      <c r="BO37" s="9">
        <v>2604</v>
      </c>
      <c r="BP37" s="10"/>
      <c r="BQ37" s="9">
        <f>ROUND((BM37-BO37),5)</f>
        <v>-2604</v>
      </c>
      <c r="BR37" s="10"/>
      <c r="BS37" s="11">
        <f>ROUND(IF(BO37=0, IF(BM37=0, 0, 1), BM37/BO37),5)</f>
        <v>0</v>
      </c>
      <c r="BT37" s="10"/>
      <c r="BU37" s="9">
        <v>0</v>
      </c>
      <c r="BV37" s="10"/>
      <c r="BW37" s="9">
        <v>2604</v>
      </c>
      <c r="BX37" s="10"/>
      <c r="BY37" s="9">
        <f>ROUND((BU37-BW37),5)</f>
        <v>-2604</v>
      </c>
      <c r="BZ37" s="10"/>
      <c r="CA37" s="11">
        <f>ROUND(IF(BW37=0, IF(BU37=0, 0, 1), BU37/BW37),5)</f>
        <v>0</v>
      </c>
      <c r="CB37" s="10"/>
      <c r="CC37" s="9">
        <f t="shared" si="38"/>
        <v>0</v>
      </c>
      <c r="CD37" s="10"/>
      <c r="CE37" s="9">
        <f t="shared" si="39"/>
        <v>23436</v>
      </c>
      <c r="CF37" s="10"/>
      <c r="CG37" s="9">
        <f t="shared" si="40"/>
        <v>-23436</v>
      </c>
      <c r="CH37" s="10"/>
      <c r="CI37" s="11">
        <f t="shared" si="41"/>
        <v>0</v>
      </c>
    </row>
    <row r="38" spans="1:87" x14ac:dyDescent="0.3">
      <c r="A38" s="1"/>
      <c r="B38" s="1"/>
      <c r="C38" s="1"/>
      <c r="D38" s="1"/>
      <c r="E38" s="1"/>
      <c r="F38" s="1"/>
      <c r="G38" s="1"/>
      <c r="H38" s="1" t="s">
        <v>256</v>
      </c>
      <c r="I38" s="9">
        <v>0</v>
      </c>
      <c r="J38" s="10"/>
      <c r="K38" s="9">
        <v>2604</v>
      </c>
      <c r="L38" s="10"/>
      <c r="M38" s="9">
        <f>ROUND((I38-K38),5)</f>
        <v>-2604</v>
      </c>
      <c r="N38" s="10"/>
      <c r="O38" s="11">
        <f>ROUND(IF(K38=0, IF(I38=0, 0, 1), I38/K38),5)</f>
        <v>0</v>
      </c>
      <c r="P38" s="10"/>
      <c r="Q38" s="9">
        <v>0</v>
      </c>
      <c r="R38" s="10"/>
      <c r="S38" s="9">
        <v>2604</v>
      </c>
      <c r="T38" s="10"/>
      <c r="U38" s="9">
        <f>ROUND((Q38-S38),5)</f>
        <v>-2604</v>
      </c>
      <c r="V38" s="10"/>
      <c r="W38" s="11">
        <f>ROUND(IF(S38=0, IF(Q38=0, 0, 1), Q38/S38),5)</f>
        <v>0</v>
      </c>
      <c r="X38" s="10"/>
      <c r="Y38" s="9">
        <v>0</v>
      </c>
      <c r="Z38" s="10"/>
      <c r="AA38" s="9">
        <v>2604</v>
      </c>
      <c r="AB38" s="10"/>
      <c r="AC38" s="9">
        <f>ROUND((Y38-AA38),5)</f>
        <v>-2604</v>
      </c>
      <c r="AD38" s="10"/>
      <c r="AE38" s="11">
        <f>ROUND(IF(AA38=0, IF(Y38=0, 0, 1), Y38/AA38),5)</f>
        <v>0</v>
      </c>
      <c r="AF38" s="10"/>
      <c r="AG38" s="9">
        <v>0</v>
      </c>
      <c r="AH38" s="10"/>
      <c r="AI38" s="9">
        <v>2604</v>
      </c>
      <c r="AJ38" s="10"/>
      <c r="AK38" s="9">
        <f>ROUND((AG38-AI38),5)</f>
        <v>-2604</v>
      </c>
      <c r="AL38" s="10"/>
      <c r="AM38" s="11">
        <f>ROUND(IF(AI38=0, IF(AG38=0, 0, 1), AG38/AI38),5)</f>
        <v>0</v>
      </c>
      <c r="AN38" s="10"/>
      <c r="AO38" s="9">
        <v>0</v>
      </c>
      <c r="AP38" s="10"/>
      <c r="AQ38" s="9">
        <v>2604</v>
      </c>
      <c r="AR38" s="10"/>
      <c r="AS38" s="9">
        <f>ROUND((AO38-AQ38),5)</f>
        <v>-2604</v>
      </c>
      <c r="AT38" s="10"/>
      <c r="AU38" s="11">
        <f>ROUND(IF(AQ38=0, IF(AO38=0, 0, 1), AO38/AQ38),5)</f>
        <v>0</v>
      </c>
      <c r="AV38" s="10"/>
      <c r="AW38" s="9">
        <v>0</v>
      </c>
      <c r="AX38" s="10"/>
      <c r="AY38" s="9">
        <v>2604</v>
      </c>
      <c r="AZ38" s="10"/>
      <c r="BA38" s="9">
        <f>ROUND((AW38-AY38),5)</f>
        <v>-2604</v>
      </c>
      <c r="BB38" s="10"/>
      <c r="BC38" s="11">
        <f>ROUND(IF(AY38=0, IF(AW38=0, 0, 1), AW38/AY38),5)</f>
        <v>0</v>
      </c>
      <c r="BD38" s="10"/>
      <c r="BE38" s="9">
        <v>0</v>
      </c>
      <c r="BF38" s="10"/>
      <c r="BG38" s="9">
        <v>2604</v>
      </c>
      <c r="BH38" s="10"/>
      <c r="BI38" s="9">
        <f>ROUND((BE38-BG38),5)</f>
        <v>-2604</v>
      </c>
      <c r="BJ38" s="10"/>
      <c r="BK38" s="11">
        <f>ROUND(IF(BG38=0, IF(BE38=0, 0, 1), BE38/BG38),5)</f>
        <v>0</v>
      </c>
      <c r="BL38" s="10"/>
      <c r="BM38" s="9">
        <v>0</v>
      </c>
      <c r="BN38" s="10"/>
      <c r="BO38" s="9">
        <v>2604</v>
      </c>
      <c r="BP38" s="10"/>
      <c r="BQ38" s="9">
        <f>ROUND((BM38-BO38),5)</f>
        <v>-2604</v>
      </c>
      <c r="BR38" s="10"/>
      <c r="BS38" s="11">
        <f>ROUND(IF(BO38=0, IF(BM38=0, 0, 1), BM38/BO38),5)</f>
        <v>0</v>
      </c>
      <c r="BT38" s="10"/>
      <c r="BU38" s="9">
        <v>0</v>
      </c>
      <c r="BV38" s="10"/>
      <c r="BW38" s="9">
        <v>2604</v>
      </c>
      <c r="BX38" s="10"/>
      <c r="BY38" s="9">
        <f>ROUND((BU38-BW38),5)</f>
        <v>-2604</v>
      </c>
      <c r="BZ38" s="10"/>
      <c r="CA38" s="11">
        <f>ROUND(IF(BW38=0, IF(BU38=0, 0, 1), BU38/BW38),5)</f>
        <v>0</v>
      </c>
      <c r="CB38" s="10"/>
      <c r="CC38" s="9">
        <f t="shared" si="38"/>
        <v>0</v>
      </c>
      <c r="CD38" s="10"/>
      <c r="CE38" s="9">
        <f t="shared" si="39"/>
        <v>23436</v>
      </c>
      <c r="CF38" s="10"/>
      <c r="CG38" s="9">
        <f t="shared" si="40"/>
        <v>-23436</v>
      </c>
      <c r="CH38" s="10"/>
      <c r="CI38" s="11">
        <f t="shared" si="41"/>
        <v>0</v>
      </c>
    </row>
    <row r="39" spans="1:87" ht="19.5" thickBot="1" x14ac:dyDescent="0.35">
      <c r="A39" s="1"/>
      <c r="B39" s="1"/>
      <c r="C39" s="1"/>
      <c r="D39" s="1"/>
      <c r="E39" s="1"/>
      <c r="F39" s="1"/>
      <c r="G39" s="1"/>
      <c r="H39" s="1" t="s">
        <v>255</v>
      </c>
      <c r="I39" s="12">
        <v>4930.6099999999997</v>
      </c>
      <c r="J39" s="10"/>
      <c r="K39" s="12"/>
      <c r="L39" s="10"/>
      <c r="M39" s="12"/>
      <c r="N39" s="10"/>
      <c r="O39" s="13"/>
      <c r="P39" s="10"/>
      <c r="Q39" s="12">
        <v>9680.25</v>
      </c>
      <c r="R39" s="10"/>
      <c r="S39" s="12"/>
      <c r="T39" s="10"/>
      <c r="U39" s="12"/>
      <c r="V39" s="10"/>
      <c r="W39" s="13"/>
      <c r="X39" s="10"/>
      <c r="Y39" s="12">
        <v>5957.42</v>
      </c>
      <c r="Z39" s="10"/>
      <c r="AA39" s="12"/>
      <c r="AB39" s="10"/>
      <c r="AC39" s="12"/>
      <c r="AD39" s="10"/>
      <c r="AE39" s="13"/>
      <c r="AF39" s="10"/>
      <c r="AG39" s="12">
        <v>8095.48</v>
      </c>
      <c r="AH39" s="10"/>
      <c r="AI39" s="12"/>
      <c r="AJ39" s="10"/>
      <c r="AK39" s="12"/>
      <c r="AL39" s="10"/>
      <c r="AM39" s="13"/>
      <c r="AN39" s="10"/>
      <c r="AO39" s="12">
        <v>8398.7999999999993</v>
      </c>
      <c r="AP39" s="10"/>
      <c r="AQ39" s="12"/>
      <c r="AR39" s="10"/>
      <c r="AS39" s="12"/>
      <c r="AT39" s="10"/>
      <c r="AU39" s="13"/>
      <c r="AV39" s="10"/>
      <c r="AW39" s="12">
        <v>10687.75</v>
      </c>
      <c r="AX39" s="10"/>
      <c r="AY39" s="12"/>
      <c r="AZ39" s="10"/>
      <c r="BA39" s="12"/>
      <c r="BB39" s="10"/>
      <c r="BC39" s="13"/>
      <c r="BD39" s="10"/>
      <c r="BE39" s="12">
        <v>6386.27</v>
      </c>
      <c r="BF39" s="10"/>
      <c r="BG39" s="12">
        <v>0</v>
      </c>
      <c r="BH39" s="10"/>
      <c r="BI39" s="12">
        <f>ROUND((BE39-BG39),5)</f>
        <v>6386.27</v>
      </c>
      <c r="BJ39" s="10"/>
      <c r="BK39" s="13">
        <f>ROUND(IF(BG39=0, IF(BE39=0, 0, 1), BE39/BG39),5)</f>
        <v>1</v>
      </c>
      <c r="BL39" s="10"/>
      <c r="BM39" s="12">
        <v>11558.13</v>
      </c>
      <c r="BN39" s="10"/>
      <c r="BO39" s="12">
        <v>0</v>
      </c>
      <c r="BP39" s="10"/>
      <c r="BQ39" s="12">
        <f>ROUND((BM39-BO39),5)</f>
        <v>11558.13</v>
      </c>
      <c r="BR39" s="10"/>
      <c r="BS39" s="13">
        <f>ROUND(IF(BO39=0, IF(BM39=0, 0, 1), BM39/BO39),5)</f>
        <v>1</v>
      </c>
      <c r="BT39" s="10"/>
      <c r="BU39" s="12">
        <v>9517.41</v>
      </c>
      <c r="BV39" s="10"/>
      <c r="BW39" s="12">
        <v>0</v>
      </c>
      <c r="BX39" s="10"/>
      <c r="BY39" s="12">
        <f>ROUND((BU39-BW39),5)</f>
        <v>9517.41</v>
      </c>
      <c r="BZ39" s="10"/>
      <c r="CA39" s="13">
        <f>ROUND(IF(BW39=0, IF(BU39=0, 0, 1), BU39/BW39),5)</f>
        <v>1</v>
      </c>
      <c r="CB39" s="10"/>
      <c r="CC39" s="12">
        <f t="shared" si="38"/>
        <v>75212.12</v>
      </c>
      <c r="CD39" s="10"/>
      <c r="CE39" s="12">
        <f t="shared" si="39"/>
        <v>0</v>
      </c>
      <c r="CF39" s="10"/>
      <c r="CG39" s="12">
        <f t="shared" si="40"/>
        <v>75212.12</v>
      </c>
      <c r="CH39" s="10"/>
      <c r="CI39" s="13">
        <f t="shared" si="41"/>
        <v>1</v>
      </c>
    </row>
    <row r="40" spans="1:87" x14ac:dyDescent="0.3">
      <c r="A40" s="1"/>
      <c r="B40" s="1"/>
      <c r="C40" s="1"/>
      <c r="D40" s="1"/>
      <c r="E40" s="1"/>
      <c r="F40" s="1"/>
      <c r="G40" s="1" t="s">
        <v>254</v>
      </c>
      <c r="H40" s="1"/>
      <c r="I40" s="9">
        <f>ROUND(SUM(I34:I39),5)</f>
        <v>4930.6099999999997</v>
      </c>
      <c r="J40" s="10"/>
      <c r="K40" s="9">
        <f>ROUND(SUM(K34:K39),5)</f>
        <v>5208</v>
      </c>
      <c r="L40" s="10"/>
      <c r="M40" s="9">
        <f>ROUND((I40-K40),5)</f>
        <v>-277.39</v>
      </c>
      <c r="N40" s="10"/>
      <c r="O40" s="11">
        <f>ROUND(IF(K40=0, IF(I40=0, 0, 1), I40/K40),5)</f>
        <v>0.94674000000000003</v>
      </c>
      <c r="P40" s="10"/>
      <c r="Q40" s="9">
        <f>ROUND(SUM(Q34:Q39),5)</f>
        <v>9680.25</v>
      </c>
      <c r="R40" s="10"/>
      <c r="S40" s="9">
        <f>ROUND(SUM(S34:S39),5)</f>
        <v>5208</v>
      </c>
      <c r="T40" s="10"/>
      <c r="U40" s="9">
        <f>ROUND((Q40-S40),5)</f>
        <v>4472.25</v>
      </c>
      <c r="V40" s="10"/>
      <c r="W40" s="11">
        <f>ROUND(IF(S40=0, IF(Q40=0, 0, 1), Q40/S40),5)</f>
        <v>1.85873</v>
      </c>
      <c r="X40" s="10"/>
      <c r="Y40" s="9">
        <f>ROUND(SUM(Y34:Y39),5)</f>
        <v>5957.42</v>
      </c>
      <c r="Z40" s="10"/>
      <c r="AA40" s="9">
        <f>ROUND(SUM(AA34:AA39),5)</f>
        <v>5208</v>
      </c>
      <c r="AB40" s="10"/>
      <c r="AC40" s="9">
        <f>ROUND((Y40-AA40),5)</f>
        <v>749.42</v>
      </c>
      <c r="AD40" s="10"/>
      <c r="AE40" s="11">
        <f>ROUND(IF(AA40=0, IF(Y40=0, 0, 1), Y40/AA40),5)</f>
        <v>1.1438999999999999</v>
      </c>
      <c r="AF40" s="10"/>
      <c r="AG40" s="9">
        <f>ROUND(SUM(AG34:AG39),5)</f>
        <v>8095.48</v>
      </c>
      <c r="AH40" s="10"/>
      <c r="AI40" s="9">
        <f>ROUND(SUM(AI34:AI39),5)</f>
        <v>5208</v>
      </c>
      <c r="AJ40" s="10"/>
      <c r="AK40" s="9">
        <f>ROUND((AG40-AI40),5)</f>
        <v>2887.48</v>
      </c>
      <c r="AL40" s="10"/>
      <c r="AM40" s="11">
        <f>ROUND(IF(AI40=0, IF(AG40=0, 0, 1), AG40/AI40),5)</f>
        <v>1.55443</v>
      </c>
      <c r="AN40" s="10"/>
      <c r="AO40" s="9">
        <f>ROUND(SUM(AO34:AO39),5)</f>
        <v>8398.7999999999993</v>
      </c>
      <c r="AP40" s="10"/>
      <c r="AQ40" s="9">
        <f>ROUND(SUM(AQ34:AQ39),5)</f>
        <v>5208</v>
      </c>
      <c r="AR40" s="10"/>
      <c r="AS40" s="9">
        <f>ROUND((AO40-AQ40),5)</f>
        <v>3190.8</v>
      </c>
      <c r="AT40" s="10"/>
      <c r="AU40" s="11">
        <f>ROUND(IF(AQ40=0, IF(AO40=0, 0, 1), AO40/AQ40),5)</f>
        <v>1.61267</v>
      </c>
      <c r="AV40" s="10"/>
      <c r="AW40" s="9">
        <f>ROUND(SUM(AW34:AW39),5)</f>
        <v>10687.75</v>
      </c>
      <c r="AX40" s="10"/>
      <c r="AY40" s="9">
        <f>ROUND(SUM(AY34:AY39),5)</f>
        <v>5208</v>
      </c>
      <c r="AZ40" s="10"/>
      <c r="BA40" s="9">
        <f>ROUND((AW40-AY40),5)</f>
        <v>5479.75</v>
      </c>
      <c r="BB40" s="10"/>
      <c r="BC40" s="11">
        <f>ROUND(IF(AY40=0, IF(AW40=0, 0, 1), AW40/AY40),5)</f>
        <v>2.0521799999999999</v>
      </c>
      <c r="BD40" s="10"/>
      <c r="BE40" s="9">
        <f>ROUND(SUM(BE34:BE39),5)</f>
        <v>6386.27</v>
      </c>
      <c r="BF40" s="10"/>
      <c r="BG40" s="9">
        <f>ROUND(SUM(BG34:BG39),5)</f>
        <v>5208</v>
      </c>
      <c r="BH40" s="10"/>
      <c r="BI40" s="9">
        <f>ROUND((BE40-BG40),5)</f>
        <v>1178.27</v>
      </c>
      <c r="BJ40" s="10"/>
      <c r="BK40" s="11">
        <f>ROUND(IF(BG40=0, IF(BE40=0, 0, 1), BE40/BG40),5)</f>
        <v>1.22624</v>
      </c>
      <c r="BL40" s="10"/>
      <c r="BM40" s="9">
        <f>ROUND(SUM(BM34:BM39),5)</f>
        <v>11558.13</v>
      </c>
      <c r="BN40" s="10"/>
      <c r="BO40" s="9">
        <f>ROUND(SUM(BO34:BO39),5)</f>
        <v>5208</v>
      </c>
      <c r="BP40" s="10"/>
      <c r="BQ40" s="9">
        <f>ROUND((BM40-BO40),5)</f>
        <v>6350.13</v>
      </c>
      <c r="BR40" s="10"/>
      <c r="BS40" s="11">
        <f>ROUND(IF(BO40=0, IF(BM40=0, 0, 1), BM40/BO40),5)</f>
        <v>2.2193000000000001</v>
      </c>
      <c r="BT40" s="10"/>
      <c r="BU40" s="9">
        <f>ROUND(SUM(BU34:BU39),5)</f>
        <v>9517.41</v>
      </c>
      <c r="BV40" s="10"/>
      <c r="BW40" s="9">
        <f>ROUND(SUM(BW34:BW39),5)</f>
        <v>5208</v>
      </c>
      <c r="BX40" s="10"/>
      <c r="BY40" s="9">
        <f>ROUND((BU40-BW40),5)</f>
        <v>4309.41</v>
      </c>
      <c r="BZ40" s="10"/>
      <c r="CA40" s="11">
        <f>ROUND(IF(BW40=0, IF(BU40=0, 0, 1), BU40/BW40),5)</f>
        <v>1.8274600000000001</v>
      </c>
      <c r="CB40" s="10"/>
      <c r="CC40" s="9">
        <f t="shared" si="38"/>
        <v>75212.12</v>
      </c>
      <c r="CD40" s="10"/>
      <c r="CE40" s="9">
        <f t="shared" si="39"/>
        <v>46872</v>
      </c>
      <c r="CF40" s="10"/>
      <c r="CG40" s="9">
        <f t="shared" si="40"/>
        <v>28340.12</v>
      </c>
      <c r="CH40" s="10"/>
      <c r="CI40" s="11">
        <f t="shared" si="41"/>
        <v>1.60463</v>
      </c>
    </row>
    <row r="41" spans="1:87" x14ac:dyDescent="0.3">
      <c r="A41" s="1"/>
      <c r="B41" s="1"/>
      <c r="C41" s="1"/>
      <c r="D41" s="1"/>
      <c r="E41" s="1"/>
      <c r="F41" s="1"/>
      <c r="G41" s="1" t="s">
        <v>253</v>
      </c>
      <c r="H41" s="1"/>
      <c r="I41" s="9"/>
      <c r="J41" s="10"/>
      <c r="K41" s="9"/>
      <c r="L41" s="10"/>
      <c r="M41" s="9"/>
      <c r="N41" s="10"/>
      <c r="O41" s="11"/>
      <c r="P41" s="10"/>
      <c r="Q41" s="9"/>
      <c r="R41" s="10"/>
      <c r="S41" s="9"/>
      <c r="T41" s="10"/>
      <c r="U41" s="9"/>
      <c r="V41" s="10"/>
      <c r="W41" s="11"/>
      <c r="X41" s="10"/>
      <c r="Y41" s="9"/>
      <c r="Z41" s="10"/>
      <c r="AA41" s="9"/>
      <c r="AB41" s="10"/>
      <c r="AC41" s="9"/>
      <c r="AD41" s="10"/>
      <c r="AE41" s="11"/>
      <c r="AF41" s="10"/>
      <c r="AG41" s="9"/>
      <c r="AH41" s="10"/>
      <c r="AI41" s="9"/>
      <c r="AJ41" s="10"/>
      <c r="AK41" s="9"/>
      <c r="AL41" s="10"/>
      <c r="AM41" s="11"/>
      <c r="AN41" s="10"/>
      <c r="AO41" s="9"/>
      <c r="AP41" s="10"/>
      <c r="AQ41" s="9"/>
      <c r="AR41" s="10"/>
      <c r="AS41" s="9"/>
      <c r="AT41" s="10"/>
      <c r="AU41" s="11"/>
      <c r="AV41" s="10"/>
      <c r="AW41" s="9"/>
      <c r="AX41" s="10"/>
      <c r="AY41" s="9"/>
      <c r="AZ41" s="10"/>
      <c r="BA41" s="9"/>
      <c r="BB41" s="10"/>
      <c r="BC41" s="11"/>
      <c r="BD41" s="10"/>
      <c r="BE41" s="9"/>
      <c r="BF41" s="10"/>
      <c r="BG41" s="9"/>
      <c r="BH41" s="10"/>
      <c r="BI41" s="9"/>
      <c r="BJ41" s="10"/>
      <c r="BK41" s="11"/>
      <c r="BL41" s="10"/>
      <c r="BM41" s="9"/>
      <c r="BN41" s="10"/>
      <c r="BO41" s="9"/>
      <c r="BP41" s="10"/>
      <c r="BQ41" s="9"/>
      <c r="BR41" s="10"/>
      <c r="BS41" s="11"/>
      <c r="BT41" s="10"/>
      <c r="BU41" s="9"/>
      <c r="BV41" s="10"/>
      <c r="BW41" s="9"/>
      <c r="BX41" s="10"/>
      <c r="BY41" s="9"/>
      <c r="BZ41" s="10"/>
      <c r="CA41" s="11"/>
      <c r="CB41" s="10"/>
      <c r="CC41" s="9"/>
      <c r="CD41" s="10"/>
      <c r="CE41" s="9"/>
      <c r="CF41" s="10"/>
      <c r="CG41" s="9"/>
      <c r="CH41" s="10"/>
      <c r="CI41" s="11"/>
    </row>
    <row r="42" spans="1:87" hidden="1" x14ac:dyDescent="0.3">
      <c r="A42" s="1"/>
      <c r="B42" s="1"/>
      <c r="C42" s="1"/>
      <c r="D42" s="1"/>
      <c r="E42" s="1"/>
      <c r="F42" s="1"/>
      <c r="G42" s="1"/>
      <c r="H42" s="1" t="s">
        <v>252</v>
      </c>
      <c r="I42" s="9">
        <v>0</v>
      </c>
      <c r="J42" s="10"/>
      <c r="K42" s="9">
        <v>0</v>
      </c>
      <c r="L42" s="10"/>
      <c r="M42" s="9">
        <f>ROUND((I42-K42),5)</f>
        <v>0</v>
      </c>
      <c r="N42" s="10"/>
      <c r="O42" s="11">
        <f>ROUND(IF(K42=0, IF(I42=0, 0, 1), I42/K42),5)</f>
        <v>0</v>
      </c>
      <c r="P42" s="10"/>
      <c r="Q42" s="9">
        <v>0</v>
      </c>
      <c r="R42" s="10"/>
      <c r="S42" s="9">
        <v>0</v>
      </c>
      <c r="T42" s="10"/>
      <c r="U42" s="9">
        <f>ROUND((Q42-S42),5)</f>
        <v>0</v>
      </c>
      <c r="V42" s="10"/>
      <c r="W42" s="11">
        <f>ROUND(IF(S42=0, IF(Q42=0, 0, 1), Q42/S42),5)</f>
        <v>0</v>
      </c>
      <c r="X42" s="10"/>
      <c r="Y42" s="9">
        <v>0</v>
      </c>
      <c r="Z42" s="10"/>
      <c r="AA42" s="9">
        <v>0</v>
      </c>
      <c r="AB42" s="10"/>
      <c r="AC42" s="9">
        <f>ROUND((Y42-AA42),5)</f>
        <v>0</v>
      </c>
      <c r="AD42" s="10"/>
      <c r="AE42" s="11">
        <f>ROUND(IF(AA42=0, IF(Y42=0, 0, 1), Y42/AA42),5)</f>
        <v>0</v>
      </c>
      <c r="AF42" s="10"/>
      <c r="AG42" s="9">
        <v>0</v>
      </c>
      <c r="AH42" s="10"/>
      <c r="AI42" s="9">
        <v>0</v>
      </c>
      <c r="AJ42" s="10"/>
      <c r="AK42" s="9">
        <f>ROUND((AG42-AI42),5)</f>
        <v>0</v>
      </c>
      <c r="AL42" s="10"/>
      <c r="AM42" s="11">
        <f>ROUND(IF(AI42=0, IF(AG42=0, 0, 1), AG42/AI42),5)</f>
        <v>0</v>
      </c>
      <c r="AN42" s="10"/>
      <c r="AO42" s="9">
        <v>0</v>
      </c>
      <c r="AP42" s="10"/>
      <c r="AQ42" s="9">
        <v>0</v>
      </c>
      <c r="AR42" s="10"/>
      <c r="AS42" s="9">
        <f>ROUND((AO42-AQ42),5)</f>
        <v>0</v>
      </c>
      <c r="AT42" s="10"/>
      <c r="AU42" s="11">
        <f>ROUND(IF(AQ42=0, IF(AO42=0, 0, 1), AO42/AQ42),5)</f>
        <v>0</v>
      </c>
      <c r="AV42" s="10"/>
      <c r="AW42" s="9">
        <v>0</v>
      </c>
      <c r="AX42" s="10"/>
      <c r="AY42" s="9">
        <v>0</v>
      </c>
      <c r="AZ42" s="10"/>
      <c r="BA42" s="9">
        <f>ROUND((AW42-AY42),5)</f>
        <v>0</v>
      </c>
      <c r="BB42" s="10"/>
      <c r="BC42" s="11">
        <f>ROUND(IF(AY42=0, IF(AW42=0, 0, 1), AW42/AY42),5)</f>
        <v>0</v>
      </c>
      <c r="BD42" s="10"/>
      <c r="BE42" s="9">
        <v>0</v>
      </c>
      <c r="BF42" s="10"/>
      <c r="BG42" s="9"/>
      <c r="BH42" s="10"/>
      <c r="BI42" s="9"/>
      <c r="BJ42" s="10"/>
      <c r="BK42" s="11"/>
      <c r="BL42" s="10"/>
      <c r="BM42" s="9">
        <v>0</v>
      </c>
      <c r="BN42" s="10"/>
      <c r="BO42" s="9"/>
      <c r="BP42" s="10"/>
      <c r="BQ42" s="9"/>
      <c r="BR42" s="10"/>
      <c r="BS42" s="11"/>
      <c r="BT42" s="10"/>
      <c r="BU42" s="9">
        <v>0</v>
      </c>
      <c r="BV42" s="10"/>
      <c r="BW42" s="9"/>
      <c r="BX42" s="10"/>
      <c r="BY42" s="9"/>
      <c r="BZ42" s="10"/>
      <c r="CA42" s="11"/>
      <c r="CB42" s="10"/>
      <c r="CC42" s="9">
        <f t="shared" ref="CC42:CC47" si="42">ROUND(I42+Q42+Y42+AG42+AO42+AW42+BE42+BM42+BU42,5)</f>
        <v>0</v>
      </c>
      <c r="CD42" s="10"/>
      <c r="CE42" s="9">
        <f t="shared" ref="CE42:CE47" si="43">ROUND(K42+S42+AA42+AI42+AQ42+AY42+BG42+BO42+BW42,5)</f>
        <v>0</v>
      </c>
      <c r="CF42" s="10"/>
      <c r="CG42" s="9">
        <f t="shared" ref="CG42:CG47" si="44">ROUND((CC42-CE42),5)</f>
        <v>0</v>
      </c>
      <c r="CH42" s="10"/>
      <c r="CI42" s="11">
        <f t="shared" ref="CI42:CI47" si="45">ROUND(IF(CE42=0, IF(CC42=0, 0, 1), CC42/CE42),5)</f>
        <v>0</v>
      </c>
    </row>
    <row r="43" spans="1:87" hidden="1" x14ac:dyDescent="0.3">
      <c r="A43" s="1"/>
      <c r="B43" s="1"/>
      <c r="C43" s="1"/>
      <c r="D43" s="1"/>
      <c r="E43" s="1"/>
      <c r="F43" s="1"/>
      <c r="G43" s="1"/>
      <c r="H43" s="1" t="s">
        <v>251</v>
      </c>
      <c r="I43" s="9">
        <v>0</v>
      </c>
      <c r="J43" s="10"/>
      <c r="K43" s="9">
        <v>0</v>
      </c>
      <c r="L43" s="10"/>
      <c r="M43" s="9">
        <f>ROUND((I43-K43),5)</f>
        <v>0</v>
      </c>
      <c r="N43" s="10"/>
      <c r="O43" s="11">
        <f>ROUND(IF(K43=0, IF(I43=0, 0, 1), I43/K43),5)</f>
        <v>0</v>
      </c>
      <c r="P43" s="10"/>
      <c r="Q43" s="9">
        <v>0</v>
      </c>
      <c r="R43" s="10"/>
      <c r="S43" s="9">
        <v>0</v>
      </c>
      <c r="T43" s="10"/>
      <c r="U43" s="9">
        <f>ROUND((Q43-S43),5)</f>
        <v>0</v>
      </c>
      <c r="V43" s="10"/>
      <c r="W43" s="11">
        <f>ROUND(IF(S43=0, IF(Q43=0, 0, 1), Q43/S43),5)</f>
        <v>0</v>
      </c>
      <c r="X43" s="10"/>
      <c r="Y43" s="9">
        <v>0</v>
      </c>
      <c r="Z43" s="10"/>
      <c r="AA43" s="9">
        <v>0</v>
      </c>
      <c r="AB43" s="10"/>
      <c r="AC43" s="9">
        <f>ROUND((Y43-AA43),5)</f>
        <v>0</v>
      </c>
      <c r="AD43" s="10"/>
      <c r="AE43" s="11">
        <f>ROUND(IF(AA43=0, IF(Y43=0, 0, 1), Y43/AA43),5)</f>
        <v>0</v>
      </c>
      <c r="AF43" s="10"/>
      <c r="AG43" s="9">
        <v>0</v>
      </c>
      <c r="AH43" s="10"/>
      <c r="AI43" s="9">
        <v>0</v>
      </c>
      <c r="AJ43" s="10"/>
      <c r="AK43" s="9">
        <f>ROUND((AG43-AI43),5)</f>
        <v>0</v>
      </c>
      <c r="AL43" s="10"/>
      <c r="AM43" s="11">
        <f>ROUND(IF(AI43=0, IF(AG43=0, 0, 1), AG43/AI43),5)</f>
        <v>0</v>
      </c>
      <c r="AN43" s="10"/>
      <c r="AO43" s="9">
        <v>0</v>
      </c>
      <c r="AP43" s="10"/>
      <c r="AQ43" s="9">
        <v>0</v>
      </c>
      <c r="AR43" s="10"/>
      <c r="AS43" s="9">
        <f>ROUND((AO43-AQ43),5)</f>
        <v>0</v>
      </c>
      <c r="AT43" s="10"/>
      <c r="AU43" s="11">
        <f>ROUND(IF(AQ43=0, IF(AO43=0, 0, 1), AO43/AQ43),5)</f>
        <v>0</v>
      </c>
      <c r="AV43" s="10"/>
      <c r="AW43" s="9">
        <v>0</v>
      </c>
      <c r="AX43" s="10"/>
      <c r="AY43" s="9">
        <v>0</v>
      </c>
      <c r="AZ43" s="10"/>
      <c r="BA43" s="9">
        <f>ROUND((AW43-AY43),5)</f>
        <v>0</v>
      </c>
      <c r="BB43" s="10"/>
      <c r="BC43" s="11">
        <f>ROUND(IF(AY43=0, IF(AW43=0, 0, 1), AW43/AY43),5)</f>
        <v>0</v>
      </c>
      <c r="BD43" s="10"/>
      <c r="BE43" s="9">
        <v>0</v>
      </c>
      <c r="BF43" s="10"/>
      <c r="BG43" s="9"/>
      <c r="BH43" s="10"/>
      <c r="BI43" s="9"/>
      <c r="BJ43" s="10"/>
      <c r="BK43" s="11"/>
      <c r="BL43" s="10"/>
      <c r="BM43" s="9">
        <v>0</v>
      </c>
      <c r="BN43" s="10"/>
      <c r="BO43" s="9"/>
      <c r="BP43" s="10"/>
      <c r="BQ43" s="9"/>
      <c r="BR43" s="10"/>
      <c r="BS43" s="11"/>
      <c r="BT43" s="10"/>
      <c r="BU43" s="9">
        <v>0</v>
      </c>
      <c r="BV43" s="10"/>
      <c r="BW43" s="9"/>
      <c r="BX43" s="10"/>
      <c r="BY43" s="9"/>
      <c r="BZ43" s="10"/>
      <c r="CA43" s="11"/>
      <c r="CB43" s="10"/>
      <c r="CC43" s="9">
        <f t="shared" si="42"/>
        <v>0</v>
      </c>
      <c r="CD43" s="10"/>
      <c r="CE43" s="9">
        <f t="shared" si="43"/>
        <v>0</v>
      </c>
      <c r="CF43" s="10"/>
      <c r="CG43" s="9">
        <f t="shared" si="44"/>
        <v>0</v>
      </c>
      <c r="CH43" s="10"/>
      <c r="CI43" s="11">
        <f t="shared" si="45"/>
        <v>0</v>
      </c>
    </row>
    <row r="44" spans="1:87" x14ac:dyDescent="0.3">
      <c r="A44" s="1"/>
      <c r="B44" s="1"/>
      <c r="C44" s="1"/>
      <c r="D44" s="1"/>
      <c r="E44" s="1"/>
      <c r="F44" s="1"/>
      <c r="G44" s="1"/>
      <c r="H44" s="1" t="s">
        <v>250</v>
      </c>
      <c r="I44" s="9">
        <v>0</v>
      </c>
      <c r="J44" s="10"/>
      <c r="K44" s="9">
        <v>2604</v>
      </c>
      <c r="L44" s="10"/>
      <c r="M44" s="9">
        <f>ROUND((I44-K44),5)</f>
        <v>-2604</v>
      </c>
      <c r="N44" s="10"/>
      <c r="O44" s="11">
        <f>ROUND(IF(K44=0, IF(I44=0, 0, 1), I44/K44),5)</f>
        <v>0</v>
      </c>
      <c r="P44" s="10"/>
      <c r="Q44" s="9">
        <v>0</v>
      </c>
      <c r="R44" s="10"/>
      <c r="S44" s="9">
        <v>2604</v>
      </c>
      <c r="T44" s="10"/>
      <c r="U44" s="9">
        <f>ROUND((Q44-S44),5)</f>
        <v>-2604</v>
      </c>
      <c r="V44" s="10"/>
      <c r="W44" s="11">
        <f>ROUND(IF(S44=0, IF(Q44=0, 0, 1), Q44/S44),5)</f>
        <v>0</v>
      </c>
      <c r="X44" s="10"/>
      <c r="Y44" s="9">
        <v>0</v>
      </c>
      <c r="Z44" s="10"/>
      <c r="AA44" s="9">
        <v>2604</v>
      </c>
      <c r="AB44" s="10"/>
      <c r="AC44" s="9">
        <f>ROUND((Y44-AA44),5)</f>
        <v>-2604</v>
      </c>
      <c r="AD44" s="10"/>
      <c r="AE44" s="11">
        <f>ROUND(IF(AA44=0, IF(Y44=0, 0, 1), Y44/AA44),5)</f>
        <v>0</v>
      </c>
      <c r="AF44" s="10"/>
      <c r="AG44" s="9">
        <v>0</v>
      </c>
      <c r="AH44" s="10"/>
      <c r="AI44" s="9">
        <v>2604</v>
      </c>
      <c r="AJ44" s="10"/>
      <c r="AK44" s="9">
        <f>ROUND((AG44-AI44),5)</f>
        <v>-2604</v>
      </c>
      <c r="AL44" s="10"/>
      <c r="AM44" s="11">
        <f>ROUND(IF(AI44=0, IF(AG44=0, 0, 1), AG44/AI44),5)</f>
        <v>0</v>
      </c>
      <c r="AN44" s="10"/>
      <c r="AO44" s="9">
        <v>0</v>
      </c>
      <c r="AP44" s="10"/>
      <c r="AQ44" s="9">
        <v>2604</v>
      </c>
      <c r="AR44" s="10"/>
      <c r="AS44" s="9">
        <f>ROUND((AO44-AQ44),5)</f>
        <v>-2604</v>
      </c>
      <c r="AT44" s="10"/>
      <c r="AU44" s="11">
        <f>ROUND(IF(AQ44=0, IF(AO44=0, 0, 1), AO44/AQ44),5)</f>
        <v>0</v>
      </c>
      <c r="AV44" s="10"/>
      <c r="AW44" s="9">
        <v>0</v>
      </c>
      <c r="AX44" s="10"/>
      <c r="AY44" s="9">
        <v>2604</v>
      </c>
      <c r="AZ44" s="10"/>
      <c r="BA44" s="9">
        <f>ROUND((AW44-AY44),5)</f>
        <v>-2604</v>
      </c>
      <c r="BB44" s="10"/>
      <c r="BC44" s="11">
        <f>ROUND(IF(AY44=0, IF(AW44=0, 0, 1), AW44/AY44),5)</f>
        <v>0</v>
      </c>
      <c r="BD44" s="10"/>
      <c r="BE44" s="9">
        <v>0</v>
      </c>
      <c r="BF44" s="10"/>
      <c r="BG44" s="9">
        <v>2604</v>
      </c>
      <c r="BH44" s="10"/>
      <c r="BI44" s="9">
        <f>ROUND((BE44-BG44),5)</f>
        <v>-2604</v>
      </c>
      <c r="BJ44" s="10"/>
      <c r="BK44" s="11">
        <f>ROUND(IF(BG44=0, IF(BE44=0, 0, 1), BE44/BG44),5)</f>
        <v>0</v>
      </c>
      <c r="BL44" s="10"/>
      <c r="BM44" s="9">
        <v>0</v>
      </c>
      <c r="BN44" s="10"/>
      <c r="BO44" s="9">
        <v>2604</v>
      </c>
      <c r="BP44" s="10"/>
      <c r="BQ44" s="9">
        <f>ROUND((BM44-BO44),5)</f>
        <v>-2604</v>
      </c>
      <c r="BR44" s="10"/>
      <c r="BS44" s="11">
        <f>ROUND(IF(BO44=0, IF(BM44=0, 0, 1), BM44/BO44),5)</f>
        <v>0</v>
      </c>
      <c r="BT44" s="10"/>
      <c r="BU44" s="9">
        <v>0</v>
      </c>
      <c r="BV44" s="10"/>
      <c r="BW44" s="9">
        <v>2604</v>
      </c>
      <c r="BX44" s="10"/>
      <c r="BY44" s="9">
        <f>ROUND((BU44-BW44),5)</f>
        <v>-2604</v>
      </c>
      <c r="BZ44" s="10"/>
      <c r="CA44" s="11">
        <f>ROUND(IF(BW44=0, IF(BU44=0, 0, 1), BU44/BW44),5)</f>
        <v>0</v>
      </c>
      <c r="CB44" s="10"/>
      <c r="CC44" s="9">
        <f t="shared" si="42"/>
        <v>0</v>
      </c>
      <c r="CD44" s="10"/>
      <c r="CE44" s="9">
        <f t="shared" si="43"/>
        <v>23436</v>
      </c>
      <c r="CF44" s="10"/>
      <c r="CG44" s="9">
        <f t="shared" si="44"/>
        <v>-23436</v>
      </c>
      <c r="CH44" s="10"/>
      <c r="CI44" s="11">
        <f t="shared" si="45"/>
        <v>0</v>
      </c>
    </row>
    <row r="45" spans="1:87" x14ac:dyDescent="0.3">
      <c r="A45" s="1"/>
      <c r="B45" s="1"/>
      <c r="C45" s="1"/>
      <c r="D45" s="1"/>
      <c r="E45" s="1"/>
      <c r="F45" s="1"/>
      <c r="G45" s="1"/>
      <c r="H45" s="1" t="s">
        <v>249</v>
      </c>
      <c r="I45" s="9">
        <v>0</v>
      </c>
      <c r="J45" s="10"/>
      <c r="K45" s="9">
        <v>2604</v>
      </c>
      <c r="L45" s="10"/>
      <c r="M45" s="9">
        <f>ROUND((I45-K45),5)</f>
        <v>-2604</v>
      </c>
      <c r="N45" s="10"/>
      <c r="O45" s="11">
        <f>ROUND(IF(K45=0, IF(I45=0, 0, 1), I45/K45),5)</f>
        <v>0</v>
      </c>
      <c r="P45" s="10"/>
      <c r="Q45" s="9">
        <v>0</v>
      </c>
      <c r="R45" s="10"/>
      <c r="S45" s="9">
        <v>2604</v>
      </c>
      <c r="T45" s="10"/>
      <c r="U45" s="9">
        <f>ROUND((Q45-S45),5)</f>
        <v>-2604</v>
      </c>
      <c r="V45" s="10"/>
      <c r="W45" s="11">
        <f>ROUND(IF(S45=0, IF(Q45=0, 0, 1), Q45/S45),5)</f>
        <v>0</v>
      </c>
      <c r="X45" s="10"/>
      <c r="Y45" s="9">
        <v>-675</v>
      </c>
      <c r="Z45" s="10"/>
      <c r="AA45" s="9">
        <v>2604</v>
      </c>
      <c r="AB45" s="10"/>
      <c r="AC45" s="9">
        <f>ROUND((Y45-AA45),5)</f>
        <v>-3279</v>
      </c>
      <c r="AD45" s="10"/>
      <c r="AE45" s="11">
        <f>ROUND(IF(AA45=0, IF(Y45=0, 0, 1), Y45/AA45),5)</f>
        <v>-0.25922000000000001</v>
      </c>
      <c r="AF45" s="10"/>
      <c r="AG45" s="9">
        <v>0</v>
      </c>
      <c r="AH45" s="10"/>
      <c r="AI45" s="9">
        <v>2604</v>
      </c>
      <c r="AJ45" s="10"/>
      <c r="AK45" s="9">
        <f>ROUND((AG45-AI45),5)</f>
        <v>-2604</v>
      </c>
      <c r="AL45" s="10"/>
      <c r="AM45" s="11">
        <f>ROUND(IF(AI45=0, IF(AG45=0, 0, 1), AG45/AI45),5)</f>
        <v>0</v>
      </c>
      <c r="AN45" s="10"/>
      <c r="AO45" s="9">
        <v>0</v>
      </c>
      <c r="AP45" s="10"/>
      <c r="AQ45" s="9">
        <v>2604</v>
      </c>
      <c r="AR45" s="10"/>
      <c r="AS45" s="9">
        <f>ROUND((AO45-AQ45),5)</f>
        <v>-2604</v>
      </c>
      <c r="AT45" s="10"/>
      <c r="AU45" s="11">
        <f>ROUND(IF(AQ45=0, IF(AO45=0, 0, 1), AO45/AQ45),5)</f>
        <v>0</v>
      </c>
      <c r="AV45" s="10"/>
      <c r="AW45" s="9">
        <v>-1200</v>
      </c>
      <c r="AX45" s="10"/>
      <c r="AY45" s="9">
        <v>2604</v>
      </c>
      <c r="AZ45" s="10"/>
      <c r="BA45" s="9">
        <f>ROUND((AW45-AY45),5)</f>
        <v>-3804</v>
      </c>
      <c r="BB45" s="10"/>
      <c r="BC45" s="11">
        <f>ROUND(IF(AY45=0, IF(AW45=0, 0, 1), AW45/AY45),5)</f>
        <v>-0.46083000000000002</v>
      </c>
      <c r="BD45" s="10"/>
      <c r="BE45" s="9">
        <v>0</v>
      </c>
      <c r="BF45" s="10"/>
      <c r="BG45" s="9">
        <v>2604</v>
      </c>
      <c r="BH45" s="10"/>
      <c r="BI45" s="9">
        <f>ROUND((BE45-BG45),5)</f>
        <v>-2604</v>
      </c>
      <c r="BJ45" s="10"/>
      <c r="BK45" s="11">
        <f>ROUND(IF(BG45=0, IF(BE45=0, 0, 1), BE45/BG45),5)</f>
        <v>0</v>
      </c>
      <c r="BL45" s="10"/>
      <c r="BM45" s="9">
        <v>0</v>
      </c>
      <c r="BN45" s="10"/>
      <c r="BO45" s="9">
        <v>2604</v>
      </c>
      <c r="BP45" s="10"/>
      <c r="BQ45" s="9">
        <f>ROUND((BM45-BO45),5)</f>
        <v>-2604</v>
      </c>
      <c r="BR45" s="10"/>
      <c r="BS45" s="11">
        <f>ROUND(IF(BO45=0, IF(BM45=0, 0, 1), BM45/BO45),5)</f>
        <v>0</v>
      </c>
      <c r="BT45" s="10"/>
      <c r="BU45" s="9">
        <v>0</v>
      </c>
      <c r="BV45" s="10"/>
      <c r="BW45" s="9">
        <v>2604</v>
      </c>
      <c r="BX45" s="10"/>
      <c r="BY45" s="9">
        <f>ROUND((BU45-BW45),5)</f>
        <v>-2604</v>
      </c>
      <c r="BZ45" s="10"/>
      <c r="CA45" s="11">
        <f>ROUND(IF(BW45=0, IF(BU45=0, 0, 1), BU45/BW45),5)</f>
        <v>0</v>
      </c>
      <c r="CB45" s="10"/>
      <c r="CC45" s="9">
        <f t="shared" si="42"/>
        <v>-1875</v>
      </c>
      <c r="CD45" s="10"/>
      <c r="CE45" s="9">
        <f t="shared" si="43"/>
        <v>23436</v>
      </c>
      <c r="CF45" s="10"/>
      <c r="CG45" s="9">
        <f t="shared" si="44"/>
        <v>-25311</v>
      </c>
      <c r="CH45" s="10"/>
      <c r="CI45" s="11">
        <f t="shared" si="45"/>
        <v>-8.0009999999999998E-2</v>
      </c>
    </row>
    <row r="46" spans="1:87" ht="19.5" thickBot="1" x14ac:dyDescent="0.35">
      <c r="A46" s="1"/>
      <c r="B46" s="1"/>
      <c r="C46" s="1"/>
      <c r="D46" s="1"/>
      <c r="E46" s="1"/>
      <c r="F46" s="1"/>
      <c r="G46" s="1"/>
      <c r="H46" s="1" t="s">
        <v>248</v>
      </c>
      <c r="I46" s="12">
        <v>3820.43</v>
      </c>
      <c r="J46" s="10"/>
      <c r="K46" s="12"/>
      <c r="L46" s="10"/>
      <c r="M46" s="12"/>
      <c r="N46" s="10"/>
      <c r="O46" s="13"/>
      <c r="P46" s="10"/>
      <c r="Q46" s="12">
        <v>9818.99</v>
      </c>
      <c r="R46" s="10"/>
      <c r="S46" s="12"/>
      <c r="T46" s="10"/>
      <c r="U46" s="12"/>
      <c r="V46" s="10"/>
      <c r="W46" s="13"/>
      <c r="X46" s="10"/>
      <c r="Y46" s="12">
        <v>7225.62</v>
      </c>
      <c r="Z46" s="10"/>
      <c r="AA46" s="12"/>
      <c r="AB46" s="10"/>
      <c r="AC46" s="12"/>
      <c r="AD46" s="10"/>
      <c r="AE46" s="13"/>
      <c r="AF46" s="10"/>
      <c r="AG46" s="12">
        <v>6282.81</v>
      </c>
      <c r="AH46" s="10"/>
      <c r="AI46" s="12"/>
      <c r="AJ46" s="10"/>
      <c r="AK46" s="12"/>
      <c r="AL46" s="10"/>
      <c r="AM46" s="13"/>
      <c r="AN46" s="10"/>
      <c r="AO46" s="12">
        <v>6359.3</v>
      </c>
      <c r="AP46" s="10"/>
      <c r="AQ46" s="12"/>
      <c r="AR46" s="10"/>
      <c r="AS46" s="12"/>
      <c r="AT46" s="10"/>
      <c r="AU46" s="13"/>
      <c r="AV46" s="10"/>
      <c r="AW46" s="12">
        <v>12723.08</v>
      </c>
      <c r="AX46" s="10"/>
      <c r="AY46" s="12"/>
      <c r="AZ46" s="10"/>
      <c r="BA46" s="12"/>
      <c r="BB46" s="10"/>
      <c r="BC46" s="13"/>
      <c r="BD46" s="10"/>
      <c r="BE46" s="12">
        <v>7687.09</v>
      </c>
      <c r="BF46" s="10"/>
      <c r="BG46" s="12">
        <v>0</v>
      </c>
      <c r="BH46" s="10"/>
      <c r="BI46" s="12">
        <f>ROUND((BE46-BG46),5)</f>
        <v>7687.09</v>
      </c>
      <c r="BJ46" s="10"/>
      <c r="BK46" s="13">
        <f>ROUND(IF(BG46=0, IF(BE46=0, 0, 1), BE46/BG46),5)</f>
        <v>1</v>
      </c>
      <c r="BL46" s="10"/>
      <c r="BM46" s="12">
        <v>7627.68</v>
      </c>
      <c r="BN46" s="10"/>
      <c r="BO46" s="12">
        <v>0</v>
      </c>
      <c r="BP46" s="10"/>
      <c r="BQ46" s="12">
        <f>ROUND((BM46-BO46),5)</f>
        <v>7627.68</v>
      </c>
      <c r="BR46" s="10"/>
      <c r="BS46" s="13">
        <f>ROUND(IF(BO46=0, IF(BM46=0, 0, 1), BM46/BO46),5)</f>
        <v>1</v>
      </c>
      <c r="BT46" s="10"/>
      <c r="BU46" s="12">
        <v>7256.96</v>
      </c>
      <c r="BV46" s="10"/>
      <c r="BW46" s="12">
        <v>0</v>
      </c>
      <c r="BX46" s="10"/>
      <c r="BY46" s="12">
        <f>ROUND((BU46-BW46),5)</f>
        <v>7256.96</v>
      </c>
      <c r="BZ46" s="10"/>
      <c r="CA46" s="13">
        <f>ROUND(IF(BW46=0, IF(BU46=0, 0, 1), BU46/BW46),5)</f>
        <v>1</v>
      </c>
      <c r="CB46" s="10"/>
      <c r="CC46" s="12">
        <f t="shared" si="42"/>
        <v>68801.960000000006</v>
      </c>
      <c r="CD46" s="10"/>
      <c r="CE46" s="12">
        <f t="shared" si="43"/>
        <v>0</v>
      </c>
      <c r="CF46" s="10"/>
      <c r="CG46" s="12">
        <f t="shared" si="44"/>
        <v>68801.960000000006</v>
      </c>
      <c r="CH46" s="10"/>
      <c r="CI46" s="13">
        <f t="shared" si="45"/>
        <v>1</v>
      </c>
    </row>
    <row r="47" spans="1:87" x14ac:dyDescent="0.3">
      <c r="A47" s="1"/>
      <c r="B47" s="1"/>
      <c r="C47" s="1"/>
      <c r="D47" s="1"/>
      <c r="E47" s="1"/>
      <c r="F47" s="1"/>
      <c r="G47" s="1" t="s">
        <v>247</v>
      </c>
      <c r="H47" s="1"/>
      <c r="I47" s="9">
        <f>ROUND(SUM(I41:I46),5)</f>
        <v>3820.43</v>
      </c>
      <c r="J47" s="10"/>
      <c r="K47" s="9">
        <f>ROUND(SUM(K41:K46),5)</f>
        <v>5208</v>
      </c>
      <c r="L47" s="10"/>
      <c r="M47" s="9">
        <f>ROUND((I47-K47),5)</f>
        <v>-1387.57</v>
      </c>
      <c r="N47" s="10"/>
      <c r="O47" s="11">
        <f>ROUND(IF(K47=0, IF(I47=0, 0, 1), I47/K47),5)</f>
        <v>0.73357000000000006</v>
      </c>
      <c r="P47" s="10"/>
      <c r="Q47" s="9">
        <f>ROUND(SUM(Q41:Q46),5)</f>
        <v>9818.99</v>
      </c>
      <c r="R47" s="10"/>
      <c r="S47" s="9">
        <f>ROUND(SUM(S41:S46),5)</f>
        <v>5208</v>
      </c>
      <c r="T47" s="10"/>
      <c r="U47" s="9">
        <f>ROUND((Q47-S47),5)</f>
        <v>4610.99</v>
      </c>
      <c r="V47" s="10"/>
      <c r="W47" s="11">
        <f>ROUND(IF(S47=0, IF(Q47=0, 0, 1), Q47/S47),5)</f>
        <v>1.88537</v>
      </c>
      <c r="X47" s="10"/>
      <c r="Y47" s="9">
        <f>ROUND(SUM(Y41:Y46),5)</f>
        <v>6550.62</v>
      </c>
      <c r="Z47" s="10"/>
      <c r="AA47" s="9">
        <f>ROUND(SUM(AA41:AA46),5)</f>
        <v>5208</v>
      </c>
      <c r="AB47" s="10"/>
      <c r="AC47" s="9">
        <f>ROUND((Y47-AA47),5)</f>
        <v>1342.62</v>
      </c>
      <c r="AD47" s="10"/>
      <c r="AE47" s="11">
        <f>ROUND(IF(AA47=0, IF(Y47=0, 0, 1), Y47/AA47),5)</f>
        <v>1.2578</v>
      </c>
      <c r="AF47" s="10"/>
      <c r="AG47" s="9">
        <f>ROUND(SUM(AG41:AG46),5)</f>
        <v>6282.81</v>
      </c>
      <c r="AH47" s="10"/>
      <c r="AI47" s="9">
        <f>ROUND(SUM(AI41:AI46),5)</f>
        <v>5208</v>
      </c>
      <c r="AJ47" s="10"/>
      <c r="AK47" s="9">
        <f>ROUND((AG47-AI47),5)</f>
        <v>1074.81</v>
      </c>
      <c r="AL47" s="10"/>
      <c r="AM47" s="11">
        <f>ROUND(IF(AI47=0, IF(AG47=0, 0, 1), AG47/AI47),5)</f>
        <v>1.20638</v>
      </c>
      <c r="AN47" s="10"/>
      <c r="AO47" s="9">
        <f>ROUND(SUM(AO41:AO46),5)</f>
        <v>6359.3</v>
      </c>
      <c r="AP47" s="10"/>
      <c r="AQ47" s="9">
        <f>ROUND(SUM(AQ41:AQ46),5)</f>
        <v>5208</v>
      </c>
      <c r="AR47" s="10"/>
      <c r="AS47" s="9">
        <f>ROUND((AO47-AQ47),5)</f>
        <v>1151.3</v>
      </c>
      <c r="AT47" s="10"/>
      <c r="AU47" s="11">
        <f>ROUND(IF(AQ47=0, IF(AO47=0, 0, 1), AO47/AQ47),5)</f>
        <v>1.22106</v>
      </c>
      <c r="AV47" s="10"/>
      <c r="AW47" s="9">
        <f>ROUND(SUM(AW41:AW46),5)</f>
        <v>11523.08</v>
      </c>
      <c r="AX47" s="10"/>
      <c r="AY47" s="9">
        <f>ROUND(SUM(AY41:AY46),5)</f>
        <v>5208</v>
      </c>
      <c r="AZ47" s="10"/>
      <c r="BA47" s="9">
        <f>ROUND((AW47-AY47),5)</f>
        <v>6315.08</v>
      </c>
      <c r="BB47" s="10"/>
      <c r="BC47" s="11">
        <f>ROUND(IF(AY47=0, IF(AW47=0, 0, 1), AW47/AY47),5)</f>
        <v>2.2125699999999999</v>
      </c>
      <c r="BD47" s="10"/>
      <c r="BE47" s="9">
        <f>ROUND(SUM(BE41:BE46),5)</f>
        <v>7687.09</v>
      </c>
      <c r="BF47" s="10"/>
      <c r="BG47" s="9">
        <f>ROUND(SUM(BG41:BG46),5)</f>
        <v>5208</v>
      </c>
      <c r="BH47" s="10"/>
      <c r="BI47" s="9">
        <f>ROUND((BE47-BG47),5)</f>
        <v>2479.09</v>
      </c>
      <c r="BJ47" s="10"/>
      <c r="BK47" s="11">
        <f>ROUND(IF(BG47=0, IF(BE47=0, 0, 1), BE47/BG47),5)</f>
        <v>1.4760200000000001</v>
      </c>
      <c r="BL47" s="10"/>
      <c r="BM47" s="9">
        <f>ROUND(SUM(BM41:BM46),5)</f>
        <v>7627.68</v>
      </c>
      <c r="BN47" s="10"/>
      <c r="BO47" s="9">
        <f>ROUND(SUM(BO41:BO46),5)</f>
        <v>5208</v>
      </c>
      <c r="BP47" s="10"/>
      <c r="BQ47" s="9">
        <f>ROUND((BM47-BO47),5)</f>
        <v>2419.6799999999998</v>
      </c>
      <c r="BR47" s="10"/>
      <c r="BS47" s="11">
        <f>ROUND(IF(BO47=0, IF(BM47=0, 0, 1), BM47/BO47),5)</f>
        <v>1.46461</v>
      </c>
      <c r="BT47" s="10"/>
      <c r="BU47" s="9">
        <f>ROUND(SUM(BU41:BU46),5)</f>
        <v>7256.96</v>
      </c>
      <c r="BV47" s="10"/>
      <c r="BW47" s="9">
        <f>ROUND(SUM(BW41:BW46),5)</f>
        <v>5208</v>
      </c>
      <c r="BX47" s="10"/>
      <c r="BY47" s="9">
        <f>ROUND((BU47-BW47),5)</f>
        <v>2048.96</v>
      </c>
      <c r="BZ47" s="10"/>
      <c r="CA47" s="11">
        <f>ROUND(IF(BW47=0, IF(BU47=0, 0, 1), BU47/BW47),5)</f>
        <v>1.3934299999999999</v>
      </c>
      <c r="CB47" s="10"/>
      <c r="CC47" s="9">
        <f t="shared" si="42"/>
        <v>66926.960000000006</v>
      </c>
      <c r="CD47" s="10"/>
      <c r="CE47" s="9">
        <f t="shared" si="43"/>
        <v>46872</v>
      </c>
      <c r="CF47" s="10"/>
      <c r="CG47" s="9">
        <f t="shared" si="44"/>
        <v>20054.96</v>
      </c>
      <c r="CH47" s="10"/>
      <c r="CI47" s="11">
        <f t="shared" si="45"/>
        <v>1.42787</v>
      </c>
    </row>
    <row r="48" spans="1:87" x14ac:dyDescent="0.3">
      <c r="A48" s="1"/>
      <c r="B48" s="1"/>
      <c r="C48" s="1"/>
      <c r="D48" s="1"/>
      <c r="E48" s="1"/>
      <c r="F48" s="1"/>
      <c r="G48" s="1" t="s">
        <v>246</v>
      </c>
      <c r="H48" s="1"/>
      <c r="I48" s="9"/>
      <c r="J48" s="10"/>
      <c r="K48" s="9"/>
      <c r="L48" s="10"/>
      <c r="M48" s="9"/>
      <c r="N48" s="10"/>
      <c r="O48" s="11"/>
      <c r="P48" s="10"/>
      <c r="Q48" s="9"/>
      <c r="R48" s="10"/>
      <c r="S48" s="9"/>
      <c r="T48" s="10"/>
      <c r="U48" s="9"/>
      <c r="V48" s="10"/>
      <c r="W48" s="11"/>
      <c r="X48" s="10"/>
      <c r="Y48" s="9"/>
      <c r="Z48" s="10"/>
      <c r="AA48" s="9"/>
      <c r="AB48" s="10"/>
      <c r="AC48" s="9"/>
      <c r="AD48" s="10"/>
      <c r="AE48" s="11"/>
      <c r="AF48" s="10"/>
      <c r="AG48" s="9"/>
      <c r="AH48" s="10"/>
      <c r="AI48" s="9"/>
      <c r="AJ48" s="10"/>
      <c r="AK48" s="9"/>
      <c r="AL48" s="10"/>
      <c r="AM48" s="11"/>
      <c r="AN48" s="10"/>
      <c r="AO48" s="9"/>
      <c r="AP48" s="10"/>
      <c r="AQ48" s="9"/>
      <c r="AR48" s="10"/>
      <c r="AS48" s="9"/>
      <c r="AT48" s="10"/>
      <c r="AU48" s="11"/>
      <c r="AV48" s="10"/>
      <c r="AW48" s="9"/>
      <c r="AX48" s="10"/>
      <c r="AY48" s="9"/>
      <c r="AZ48" s="10"/>
      <c r="BA48" s="9"/>
      <c r="BB48" s="10"/>
      <c r="BC48" s="11"/>
      <c r="BD48" s="10"/>
      <c r="BE48" s="9"/>
      <c r="BF48" s="10"/>
      <c r="BG48" s="9"/>
      <c r="BH48" s="10"/>
      <c r="BI48" s="9"/>
      <c r="BJ48" s="10"/>
      <c r="BK48" s="11"/>
      <c r="BL48" s="10"/>
      <c r="BM48" s="9"/>
      <c r="BN48" s="10"/>
      <c r="BO48" s="9"/>
      <c r="BP48" s="10"/>
      <c r="BQ48" s="9"/>
      <c r="BR48" s="10"/>
      <c r="BS48" s="11"/>
      <c r="BT48" s="10"/>
      <c r="BU48" s="9"/>
      <c r="BV48" s="10"/>
      <c r="BW48" s="9"/>
      <c r="BX48" s="10"/>
      <c r="BY48" s="9"/>
      <c r="BZ48" s="10"/>
      <c r="CA48" s="11"/>
      <c r="CB48" s="10"/>
      <c r="CC48" s="9"/>
      <c r="CD48" s="10"/>
      <c r="CE48" s="9"/>
      <c r="CF48" s="10"/>
      <c r="CG48" s="9"/>
      <c r="CH48" s="10"/>
      <c r="CI48" s="11"/>
    </row>
    <row r="49" spans="1:87" x14ac:dyDescent="0.3">
      <c r="A49" s="1"/>
      <c r="B49" s="1"/>
      <c r="C49" s="1"/>
      <c r="D49" s="1"/>
      <c r="E49" s="1"/>
      <c r="F49" s="1"/>
      <c r="G49" s="1"/>
      <c r="H49" s="1" t="s">
        <v>245</v>
      </c>
      <c r="I49" s="9">
        <v>4179.6499999999996</v>
      </c>
      <c r="J49" s="10"/>
      <c r="K49" s="9">
        <v>0</v>
      </c>
      <c r="L49" s="10"/>
      <c r="M49" s="9">
        <f t="shared" ref="M49:M61" si="46">ROUND((I49-K49),5)</f>
        <v>4179.6499999999996</v>
      </c>
      <c r="N49" s="10"/>
      <c r="O49" s="11">
        <f t="shared" ref="O49:O61" si="47">ROUND(IF(K49=0, IF(I49=0, 0, 1), I49/K49),5)</f>
        <v>1</v>
      </c>
      <c r="P49" s="10"/>
      <c r="Q49" s="9">
        <v>12303.75</v>
      </c>
      <c r="R49" s="10"/>
      <c r="S49" s="9">
        <v>0</v>
      </c>
      <c r="T49" s="10"/>
      <c r="U49" s="9">
        <f t="shared" ref="U49:U61" si="48">ROUND((Q49-S49),5)</f>
        <v>12303.75</v>
      </c>
      <c r="V49" s="10"/>
      <c r="W49" s="11">
        <f t="shared" ref="W49:W61" si="49">ROUND(IF(S49=0, IF(Q49=0, 0, 1), Q49/S49),5)</f>
        <v>1</v>
      </c>
      <c r="X49" s="10"/>
      <c r="Y49" s="9">
        <v>20490.32</v>
      </c>
      <c r="Z49" s="10"/>
      <c r="AA49" s="9">
        <v>0</v>
      </c>
      <c r="AB49" s="10"/>
      <c r="AC49" s="9">
        <f t="shared" ref="AC49:AC61" si="50">ROUND((Y49-AA49),5)</f>
        <v>20490.32</v>
      </c>
      <c r="AD49" s="10"/>
      <c r="AE49" s="11">
        <f t="shared" ref="AE49:AE61" si="51">ROUND(IF(AA49=0, IF(Y49=0, 0, 1), Y49/AA49),5)</f>
        <v>1</v>
      </c>
      <c r="AF49" s="10"/>
      <c r="AG49" s="9">
        <v>14688.46</v>
      </c>
      <c r="AH49" s="10"/>
      <c r="AI49" s="9">
        <v>0</v>
      </c>
      <c r="AJ49" s="10"/>
      <c r="AK49" s="9">
        <f t="shared" ref="AK49:AK61" si="52">ROUND((AG49-AI49),5)</f>
        <v>14688.46</v>
      </c>
      <c r="AL49" s="10"/>
      <c r="AM49" s="11">
        <f t="shared" ref="AM49:AM61" si="53">ROUND(IF(AI49=0, IF(AG49=0, 0, 1), AG49/AI49),5)</f>
        <v>1</v>
      </c>
      <c r="AN49" s="10"/>
      <c r="AO49" s="9">
        <v>27361.68</v>
      </c>
      <c r="AP49" s="10"/>
      <c r="AQ49" s="9">
        <v>0</v>
      </c>
      <c r="AR49" s="10"/>
      <c r="AS49" s="9">
        <f t="shared" ref="AS49:AS61" si="54">ROUND((AO49-AQ49),5)</f>
        <v>27361.68</v>
      </c>
      <c r="AT49" s="10"/>
      <c r="AU49" s="11">
        <f t="shared" ref="AU49:AU61" si="55">ROUND(IF(AQ49=0, IF(AO49=0, 0, 1), AO49/AQ49),5)</f>
        <v>1</v>
      </c>
      <c r="AV49" s="10"/>
      <c r="AW49" s="9">
        <v>60424.41</v>
      </c>
      <c r="AX49" s="10"/>
      <c r="AY49" s="9">
        <v>0</v>
      </c>
      <c r="AZ49" s="10"/>
      <c r="BA49" s="9">
        <f t="shared" ref="BA49:BA61" si="56">ROUND((AW49-AY49),5)</f>
        <v>60424.41</v>
      </c>
      <c r="BB49" s="10"/>
      <c r="BC49" s="11">
        <f t="shared" ref="BC49:BC61" si="57">ROUND(IF(AY49=0, IF(AW49=0, 0, 1), AW49/AY49),5)</f>
        <v>1</v>
      </c>
      <c r="BD49" s="10"/>
      <c r="BE49" s="9">
        <v>18331.7</v>
      </c>
      <c r="BF49" s="10"/>
      <c r="BG49" s="9">
        <v>0</v>
      </c>
      <c r="BH49" s="10"/>
      <c r="BI49" s="9">
        <f>ROUND((BE49-BG49),5)</f>
        <v>18331.7</v>
      </c>
      <c r="BJ49" s="10"/>
      <c r="BK49" s="11">
        <f>ROUND(IF(BG49=0, IF(BE49=0, 0, 1), BE49/BG49),5)</f>
        <v>1</v>
      </c>
      <c r="BL49" s="10"/>
      <c r="BM49" s="9">
        <v>12955.22</v>
      </c>
      <c r="BN49" s="10"/>
      <c r="BO49" s="9">
        <v>0</v>
      </c>
      <c r="BP49" s="10"/>
      <c r="BQ49" s="9">
        <f>ROUND((BM49-BO49),5)</f>
        <v>12955.22</v>
      </c>
      <c r="BR49" s="10"/>
      <c r="BS49" s="11">
        <f>ROUND(IF(BO49=0, IF(BM49=0, 0, 1), BM49/BO49),5)</f>
        <v>1</v>
      </c>
      <c r="BT49" s="10"/>
      <c r="BU49" s="9">
        <v>13031.64</v>
      </c>
      <c r="BV49" s="10"/>
      <c r="BW49" s="9">
        <v>0</v>
      </c>
      <c r="BX49" s="10"/>
      <c r="BY49" s="9">
        <f>ROUND((BU49-BW49),5)</f>
        <v>13031.64</v>
      </c>
      <c r="BZ49" s="10"/>
      <c r="CA49" s="11">
        <f>ROUND(IF(BW49=0, IF(BU49=0, 0, 1), BU49/BW49),5)</f>
        <v>1</v>
      </c>
      <c r="CB49" s="10"/>
      <c r="CC49" s="9">
        <f t="shared" ref="CC49:CC62" si="58">ROUND(I49+Q49+Y49+AG49+AO49+AW49+BE49+BM49+BU49,5)</f>
        <v>183766.83</v>
      </c>
      <c r="CD49" s="10"/>
      <c r="CE49" s="9">
        <f t="shared" ref="CE49:CE61" si="59">ROUND(K49+S49+AA49+AI49+AQ49+AY49+BG49+BO49+BW49,5)</f>
        <v>0</v>
      </c>
      <c r="CF49" s="10"/>
      <c r="CG49" s="9">
        <f t="shared" ref="CG49:CG61" si="60">ROUND((CC49-CE49),5)</f>
        <v>183766.83</v>
      </c>
      <c r="CH49" s="10"/>
      <c r="CI49" s="11">
        <f t="shared" ref="CI49:CI61" si="61">ROUND(IF(CE49=0, IF(CC49=0, 0, 1), CC49/CE49),5)</f>
        <v>1</v>
      </c>
    </row>
    <row r="50" spans="1:87" hidden="1" x14ac:dyDescent="0.3">
      <c r="A50" s="1"/>
      <c r="B50" s="1"/>
      <c r="C50" s="1"/>
      <c r="D50" s="1"/>
      <c r="E50" s="1"/>
      <c r="F50" s="1"/>
      <c r="G50" s="1"/>
      <c r="H50" s="1" t="s">
        <v>244</v>
      </c>
      <c r="I50" s="9">
        <v>0</v>
      </c>
      <c r="J50" s="10"/>
      <c r="K50" s="9">
        <v>0</v>
      </c>
      <c r="L50" s="10"/>
      <c r="M50" s="9">
        <f t="shared" si="46"/>
        <v>0</v>
      </c>
      <c r="N50" s="10"/>
      <c r="O50" s="11">
        <f t="shared" si="47"/>
        <v>0</v>
      </c>
      <c r="P50" s="10"/>
      <c r="Q50" s="9">
        <v>0</v>
      </c>
      <c r="R50" s="10"/>
      <c r="S50" s="9">
        <v>0</v>
      </c>
      <c r="T50" s="10"/>
      <c r="U50" s="9">
        <f t="shared" si="48"/>
        <v>0</v>
      </c>
      <c r="V50" s="10"/>
      <c r="W50" s="11">
        <f t="shared" si="49"/>
        <v>0</v>
      </c>
      <c r="X50" s="10"/>
      <c r="Y50" s="9">
        <v>0</v>
      </c>
      <c r="Z50" s="10"/>
      <c r="AA50" s="9">
        <v>0</v>
      </c>
      <c r="AB50" s="10"/>
      <c r="AC50" s="9">
        <f t="shared" si="50"/>
        <v>0</v>
      </c>
      <c r="AD50" s="10"/>
      <c r="AE50" s="11">
        <f t="shared" si="51"/>
        <v>0</v>
      </c>
      <c r="AF50" s="10"/>
      <c r="AG50" s="9">
        <v>0</v>
      </c>
      <c r="AH50" s="10"/>
      <c r="AI50" s="9">
        <v>0</v>
      </c>
      <c r="AJ50" s="10"/>
      <c r="AK50" s="9">
        <f t="shared" si="52"/>
        <v>0</v>
      </c>
      <c r="AL50" s="10"/>
      <c r="AM50" s="11">
        <f t="shared" si="53"/>
        <v>0</v>
      </c>
      <c r="AN50" s="10"/>
      <c r="AO50" s="9">
        <v>0</v>
      </c>
      <c r="AP50" s="10"/>
      <c r="AQ50" s="9">
        <v>0</v>
      </c>
      <c r="AR50" s="10"/>
      <c r="AS50" s="9">
        <f t="shared" si="54"/>
        <v>0</v>
      </c>
      <c r="AT50" s="10"/>
      <c r="AU50" s="11">
        <f t="shared" si="55"/>
        <v>0</v>
      </c>
      <c r="AV50" s="10"/>
      <c r="AW50" s="9">
        <v>0</v>
      </c>
      <c r="AX50" s="10"/>
      <c r="AY50" s="9">
        <v>0</v>
      </c>
      <c r="AZ50" s="10"/>
      <c r="BA50" s="9">
        <f t="shared" si="56"/>
        <v>0</v>
      </c>
      <c r="BB50" s="10"/>
      <c r="BC50" s="11">
        <f t="shared" si="57"/>
        <v>0</v>
      </c>
      <c r="BD50" s="10"/>
      <c r="BE50" s="9">
        <v>0</v>
      </c>
      <c r="BF50" s="10"/>
      <c r="BG50" s="9"/>
      <c r="BH50" s="10"/>
      <c r="BI50" s="9"/>
      <c r="BJ50" s="10"/>
      <c r="BK50" s="11"/>
      <c r="BL50" s="10"/>
      <c r="BM50" s="9">
        <v>0</v>
      </c>
      <c r="BN50" s="10"/>
      <c r="BO50" s="9"/>
      <c r="BP50" s="10"/>
      <c r="BQ50" s="9"/>
      <c r="BR50" s="10"/>
      <c r="BS50" s="11"/>
      <c r="BT50" s="10"/>
      <c r="BU50" s="9">
        <v>0</v>
      </c>
      <c r="BV50" s="10"/>
      <c r="BW50" s="9"/>
      <c r="BX50" s="10"/>
      <c r="BY50" s="9"/>
      <c r="BZ50" s="10"/>
      <c r="CA50" s="11"/>
      <c r="CB50" s="10"/>
      <c r="CC50" s="9">
        <f t="shared" si="58"/>
        <v>0</v>
      </c>
      <c r="CD50" s="10"/>
      <c r="CE50" s="9">
        <f t="shared" si="59"/>
        <v>0</v>
      </c>
      <c r="CF50" s="10"/>
      <c r="CG50" s="9">
        <f t="shared" si="60"/>
        <v>0</v>
      </c>
      <c r="CH50" s="10"/>
      <c r="CI50" s="11">
        <f t="shared" si="61"/>
        <v>0</v>
      </c>
    </row>
    <row r="51" spans="1:87" x14ac:dyDescent="0.3">
      <c r="A51" s="1"/>
      <c r="B51" s="1"/>
      <c r="C51" s="1"/>
      <c r="D51" s="1"/>
      <c r="E51" s="1"/>
      <c r="F51" s="1"/>
      <c r="G51" s="1"/>
      <c r="H51" s="1" t="s">
        <v>243</v>
      </c>
      <c r="I51" s="9">
        <v>0</v>
      </c>
      <c r="J51" s="10"/>
      <c r="K51" s="9">
        <v>17562.75</v>
      </c>
      <c r="L51" s="10"/>
      <c r="M51" s="9">
        <f t="shared" si="46"/>
        <v>-17562.75</v>
      </c>
      <c r="N51" s="10"/>
      <c r="O51" s="11">
        <f t="shared" si="47"/>
        <v>0</v>
      </c>
      <c r="P51" s="10"/>
      <c r="Q51" s="9">
        <v>0</v>
      </c>
      <c r="R51" s="10"/>
      <c r="S51" s="9">
        <v>17562.75</v>
      </c>
      <c r="T51" s="10"/>
      <c r="U51" s="9">
        <f t="shared" si="48"/>
        <v>-17562.75</v>
      </c>
      <c r="V51" s="10"/>
      <c r="W51" s="11">
        <f t="shared" si="49"/>
        <v>0</v>
      </c>
      <c r="X51" s="10"/>
      <c r="Y51" s="9">
        <v>0</v>
      </c>
      <c r="Z51" s="10"/>
      <c r="AA51" s="9">
        <v>17562.75</v>
      </c>
      <c r="AB51" s="10"/>
      <c r="AC51" s="9">
        <f t="shared" si="50"/>
        <v>-17562.75</v>
      </c>
      <c r="AD51" s="10"/>
      <c r="AE51" s="11">
        <f t="shared" si="51"/>
        <v>0</v>
      </c>
      <c r="AF51" s="10"/>
      <c r="AG51" s="9">
        <v>0</v>
      </c>
      <c r="AH51" s="10"/>
      <c r="AI51" s="9">
        <v>17562.75</v>
      </c>
      <c r="AJ51" s="10"/>
      <c r="AK51" s="9">
        <f t="shared" si="52"/>
        <v>-17562.75</v>
      </c>
      <c r="AL51" s="10"/>
      <c r="AM51" s="11">
        <f t="shared" si="53"/>
        <v>0</v>
      </c>
      <c r="AN51" s="10"/>
      <c r="AO51" s="9">
        <v>0</v>
      </c>
      <c r="AP51" s="10"/>
      <c r="AQ51" s="9">
        <v>17562.75</v>
      </c>
      <c r="AR51" s="10"/>
      <c r="AS51" s="9">
        <f t="shared" si="54"/>
        <v>-17562.75</v>
      </c>
      <c r="AT51" s="10"/>
      <c r="AU51" s="11">
        <f t="shared" si="55"/>
        <v>0</v>
      </c>
      <c r="AV51" s="10"/>
      <c r="AW51" s="9">
        <v>0</v>
      </c>
      <c r="AX51" s="10"/>
      <c r="AY51" s="9">
        <v>17562.75</v>
      </c>
      <c r="AZ51" s="10"/>
      <c r="BA51" s="9">
        <f t="shared" si="56"/>
        <v>-17562.75</v>
      </c>
      <c r="BB51" s="10"/>
      <c r="BC51" s="11">
        <f t="shared" si="57"/>
        <v>0</v>
      </c>
      <c r="BD51" s="10"/>
      <c r="BE51" s="9">
        <v>0</v>
      </c>
      <c r="BF51" s="10"/>
      <c r="BG51" s="9">
        <v>17562.75</v>
      </c>
      <c r="BH51" s="10"/>
      <c r="BI51" s="9">
        <f>ROUND((BE51-BG51),5)</f>
        <v>-17562.75</v>
      </c>
      <c r="BJ51" s="10"/>
      <c r="BK51" s="11">
        <f>ROUND(IF(BG51=0, IF(BE51=0, 0, 1), BE51/BG51),5)</f>
        <v>0</v>
      </c>
      <c r="BL51" s="10"/>
      <c r="BM51" s="9">
        <v>0</v>
      </c>
      <c r="BN51" s="10"/>
      <c r="BO51" s="9">
        <v>17562.75</v>
      </c>
      <c r="BP51" s="10"/>
      <c r="BQ51" s="9">
        <f>ROUND((BM51-BO51),5)</f>
        <v>-17562.75</v>
      </c>
      <c r="BR51" s="10"/>
      <c r="BS51" s="11">
        <f>ROUND(IF(BO51=0, IF(BM51=0, 0, 1), BM51/BO51),5)</f>
        <v>0</v>
      </c>
      <c r="BT51" s="10"/>
      <c r="BU51" s="9">
        <v>0</v>
      </c>
      <c r="BV51" s="10"/>
      <c r="BW51" s="9">
        <v>17562.75</v>
      </c>
      <c r="BX51" s="10"/>
      <c r="BY51" s="9">
        <f>ROUND((BU51-BW51),5)</f>
        <v>-17562.75</v>
      </c>
      <c r="BZ51" s="10"/>
      <c r="CA51" s="11">
        <f>ROUND(IF(BW51=0, IF(BU51=0, 0, 1), BU51/BW51),5)</f>
        <v>0</v>
      </c>
      <c r="CB51" s="10"/>
      <c r="CC51" s="9">
        <f t="shared" si="58"/>
        <v>0</v>
      </c>
      <c r="CD51" s="10"/>
      <c r="CE51" s="9">
        <f t="shared" si="59"/>
        <v>158064.75</v>
      </c>
      <c r="CF51" s="10"/>
      <c r="CG51" s="9">
        <f t="shared" si="60"/>
        <v>-158064.75</v>
      </c>
      <c r="CH51" s="10"/>
      <c r="CI51" s="11">
        <f t="shared" si="61"/>
        <v>0</v>
      </c>
    </row>
    <row r="52" spans="1:87" hidden="1" x14ac:dyDescent="0.3">
      <c r="A52" s="1"/>
      <c r="B52" s="1"/>
      <c r="C52" s="1"/>
      <c r="D52" s="1"/>
      <c r="E52" s="1"/>
      <c r="F52" s="1"/>
      <c r="G52" s="1"/>
      <c r="H52" s="1" t="s">
        <v>242</v>
      </c>
      <c r="I52" s="9">
        <v>0</v>
      </c>
      <c r="J52" s="10"/>
      <c r="K52" s="9">
        <v>0</v>
      </c>
      <c r="L52" s="10"/>
      <c r="M52" s="9">
        <f t="shared" si="46"/>
        <v>0</v>
      </c>
      <c r="N52" s="10"/>
      <c r="O52" s="11">
        <f t="shared" si="47"/>
        <v>0</v>
      </c>
      <c r="P52" s="10"/>
      <c r="Q52" s="9">
        <v>0</v>
      </c>
      <c r="R52" s="10"/>
      <c r="S52" s="9">
        <v>0</v>
      </c>
      <c r="T52" s="10"/>
      <c r="U52" s="9">
        <f t="shared" si="48"/>
        <v>0</v>
      </c>
      <c r="V52" s="10"/>
      <c r="W52" s="11">
        <f t="shared" si="49"/>
        <v>0</v>
      </c>
      <c r="X52" s="10"/>
      <c r="Y52" s="9">
        <v>0</v>
      </c>
      <c r="Z52" s="10"/>
      <c r="AA52" s="9">
        <v>0</v>
      </c>
      <c r="AB52" s="10"/>
      <c r="AC52" s="9">
        <f t="shared" si="50"/>
        <v>0</v>
      </c>
      <c r="AD52" s="10"/>
      <c r="AE52" s="11">
        <f t="shared" si="51"/>
        <v>0</v>
      </c>
      <c r="AF52" s="10"/>
      <c r="AG52" s="9">
        <v>0</v>
      </c>
      <c r="AH52" s="10"/>
      <c r="AI52" s="9">
        <v>0</v>
      </c>
      <c r="AJ52" s="10"/>
      <c r="AK52" s="9">
        <f t="shared" si="52"/>
        <v>0</v>
      </c>
      <c r="AL52" s="10"/>
      <c r="AM52" s="11">
        <f t="shared" si="53"/>
        <v>0</v>
      </c>
      <c r="AN52" s="10"/>
      <c r="AO52" s="9">
        <v>0</v>
      </c>
      <c r="AP52" s="10"/>
      <c r="AQ52" s="9">
        <v>0</v>
      </c>
      <c r="AR52" s="10"/>
      <c r="AS52" s="9">
        <f t="shared" si="54"/>
        <v>0</v>
      </c>
      <c r="AT52" s="10"/>
      <c r="AU52" s="11">
        <f t="shared" si="55"/>
        <v>0</v>
      </c>
      <c r="AV52" s="10"/>
      <c r="AW52" s="9">
        <v>0</v>
      </c>
      <c r="AX52" s="10"/>
      <c r="AY52" s="9">
        <v>0</v>
      </c>
      <c r="AZ52" s="10"/>
      <c r="BA52" s="9">
        <f t="shared" si="56"/>
        <v>0</v>
      </c>
      <c r="BB52" s="10"/>
      <c r="BC52" s="11">
        <f t="shared" si="57"/>
        <v>0</v>
      </c>
      <c r="BD52" s="10"/>
      <c r="BE52" s="9">
        <v>0</v>
      </c>
      <c r="BF52" s="10"/>
      <c r="BG52" s="9"/>
      <c r="BH52" s="10"/>
      <c r="BI52" s="9"/>
      <c r="BJ52" s="10"/>
      <c r="BK52" s="11"/>
      <c r="BL52" s="10"/>
      <c r="BM52" s="9">
        <v>0</v>
      </c>
      <c r="BN52" s="10"/>
      <c r="BO52" s="9"/>
      <c r="BP52" s="10"/>
      <c r="BQ52" s="9"/>
      <c r="BR52" s="10"/>
      <c r="BS52" s="11"/>
      <c r="BT52" s="10"/>
      <c r="BU52" s="9">
        <v>0</v>
      </c>
      <c r="BV52" s="10"/>
      <c r="BW52" s="9"/>
      <c r="BX52" s="10"/>
      <c r="BY52" s="9"/>
      <c r="BZ52" s="10"/>
      <c r="CA52" s="11"/>
      <c r="CB52" s="10"/>
      <c r="CC52" s="9">
        <f t="shared" si="58"/>
        <v>0</v>
      </c>
      <c r="CD52" s="10"/>
      <c r="CE52" s="9">
        <f t="shared" si="59"/>
        <v>0</v>
      </c>
      <c r="CF52" s="10"/>
      <c r="CG52" s="9">
        <f t="shared" si="60"/>
        <v>0</v>
      </c>
      <c r="CH52" s="10"/>
      <c r="CI52" s="11">
        <f t="shared" si="61"/>
        <v>0</v>
      </c>
    </row>
    <row r="53" spans="1:87" x14ac:dyDescent="0.3">
      <c r="A53" s="1"/>
      <c r="B53" s="1"/>
      <c r="C53" s="1"/>
      <c r="D53" s="1"/>
      <c r="E53" s="1"/>
      <c r="F53" s="1"/>
      <c r="G53" s="1"/>
      <c r="H53" s="1" t="s">
        <v>241</v>
      </c>
      <c r="I53" s="9">
        <v>0</v>
      </c>
      <c r="J53" s="10"/>
      <c r="K53" s="9">
        <v>7139</v>
      </c>
      <c r="L53" s="10"/>
      <c r="M53" s="9">
        <f t="shared" si="46"/>
        <v>-7139</v>
      </c>
      <c r="N53" s="10"/>
      <c r="O53" s="11">
        <f t="shared" si="47"/>
        <v>0</v>
      </c>
      <c r="P53" s="10"/>
      <c r="Q53" s="9">
        <v>10717.28</v>
      </c>
      <c r="R53" s="10"/>
      <c r="S53" s="9">
        <v>7139</v>
      </c>
      <c r="T53" s="10"/>
      <c r="U53" s="9">
        <f t="shared" si="48"/>
        <v>3578.28</v>
      </c>
      <c r="V53" s="10"/>
      <c r="W53" s="11">
        <f t="shared" si="49"/>
        <v>1.5012300000000001</v>
      </c>
      <c r="X53" s="10"/>
      <c r="Y53" s="9">
        <v>4991.93</v>
      </c>
      <c r="Z53" s="10"/>
      <c r="AA53" s="9">
        <v>7139</v>
      </c>
      <c r="AB53" s="10"/>
      <c r="AC53" s="9">
        <f t="shared" si="50"/>
        <v>-2147.0700000000002</v>
      </c>
      <c r="AD53" s="10"/>
      <c r="AE53" s="11">
        <f t="shared" si="51"/>
        <v>0.69925000000000004</v>
      </c>
      <c r="AF53" s="10"/>
      <c r="AG53" s="9">
        <v>19808.439999999999</v>
      </c>
      <c r="AH53" s="10"/>
      <c r="AI53" s="9">
        <v>7139</v>
      </c>
      <c r="AJ53" s="10"/>
      <c r="AK53" s="9">
        <f t="shared" si="52"/>
        <v>12669.44</v>
      </c>
      <c r="AL53" s="10"/>
      <c r="AM53" s="11">
        <f t="shared" si="53"/>
        <v>2.77468</v>
      </c>
      <c r="AN53" s="10"/>
      <c r="AO53" s="9">
        <v>0</v>
      </c>
      <c r="AP53" s="10"/>
      <c r="AQ53" s="9">
        <v>7139</v>
      </c>
      <c r="AR53" s="10"/>
      <c r="AS53" s="9">
        <f t="shared" si="54"/>
        <v>-7139</v>
      </c>
      <c r="AT53" s="10"/>
      <c r="AU53" s="11">
        <f t="shared" si="55"/>
        <v>0</v>
      </c>
      <c r="AV53" s="10"/>
      <c r="AW53" s="9">
        <v>7139</v>
      </c>
      <c r="AX53" s="10"/>
      <c r="AY53" s="9">
        <v>7139</v>
      </c>
      <c r="AZ53" s="10"/>
      <c r="BA53" s="9">
        <f t="shared" si="56"/>
        <v>0</v>
      </c>
      <c r="BB53" s="10"/>
      <c r="BC53" s="11">
        <f t="shared" si="57"/>
        <v>1</v>
      </c>
      <c r="BD53" s="10"/>
      <c r="BE53" s="9">
        <v>3914.36</v>
      </c>
      <c r="BF53" s="10"/>
      <c r="BG53" s="9">
        <v>7139</v>
      </c>
      <c r="BH53" s="10"/>
      <c r="BI53" s="9">
        <f>ROUND((BE53-BG53),5)</f>
        <v>-3224.64</v>
      </c>
      <c r="BJ53" s="10"/>
      <c r="BK53" s="11">
        <f>ROUND(IF(BG53=0, IF(BE53=0, 0, 1), BE53/BG53),5)</f>
        <v>0.54830999999999996</v>
      </c>
      <c r="BL53" s="10"/>
      <c r="BM53" s="9">
        <v>4286.03</v>
      </c>
      <c r="BN53" s="10"/>
      <c r="BO53" s="9">
        <v>7139</v>
      </c>
      <c r="BP53" s="10"/>
      <c r="BQ53" s="9">
        <f>ROUND((BM53-BO53),5)</f>
        <v>-2852.97</v>
      </c>
      <c r="BR53" s="10"/>
      <c r="BS53" s="11">
        <f>ROUND(IF(BO53=0, IF(BM53=0, 0, 1), BM53/BO53),5)</f>
        <v>0.60036999999999996</v>
      </c>
      <c r="BT53" s="10"/>
      <c r="BU53" s="9">
        <v>0</v>
      </c>
      <c r="BV53" s="10"/>
      <c r="BW53" s="9">
        <v>7139</v>
      </c>
      <c r="BX53" s="10"/>
      <c r="BY53" s="9">
        <f>ROUND((BU53-BW53),5)</f>
        <v>-7139</v>
      </c>
      <c r="BZ53" s="10"/>
      <c r="CA53" s="11">
        <f>ROUND(IF(BW53=0, IF(BU53=0, 0, 1), BU53/BW53),5)</f>
        <v>0</v>
      </c>
      <c r="CB53" s="10"/>
      <c r="CC53" s="9">
        <f t="shared" si="58"/>
        <v>50857.04</v>
      </c>
      <c r="CD53" s="10"/>
      <c r="CE53" s="9">
        <f t="shared" si="59"/>
        <v>64251</v>
      </c>
      <c r="CF53" s="10"/>
      <c r="CG53" s="9">
        <f t="shared" si="60"/>
        <v>-13393.96</v>
      </c>
      <c r="CH53" s="10"/>
      <c r="CI53" s="11">
        <f t="shared" si="61"/>
        <v>0.79154000000000002</v>
      </c>
    </row>
    <row r="54" spans="1:87" hidden="1" x14ac:dyDescent="0.3">
      <c r="A54" s="1"/>
      <c r="B54" s="1"/>
      <c r="C54" s="1"/>
      <c r="D54" s="1"/>
      <c r="E54" s="1"/>
      <c r="F54" s="1"/>
      <c r="G54" s="1"/>
      <c r="H54" s="1" t="s">
        <v>240</v>
      </c>
      <c r="I54" s="9">
        <v>0</v>
      </c>
      <c r="J54" s="10"/>
      <c r="K54" s="9">
        <v>0</v>
      </c>
      <c r="L54" s="10"/>
      <c r="M54" s="9">
        <f t="shared" si="46"/>
        <v>0</v>
      </c>
      <c r="N54" s="10"/>
      <c r="O54" s="11">
        <f t="shared" si="47"/>
        <v>0</v>
      </c>
      <c r="P54" s="10"/>
      <c r="Q54" s="9">
        <v>0</v>
      </c>
      <c r="R54" s="10"/>
      <c r="S54" s="9">
        <v>0</v>
      </c>
      <c r="T54" s="10"/>
      <c r="U54" s="9">
        <f t="shared" si="48"/>
        <v>0</v>
      </c>
      <c r="V54" s="10"/>
      <c r="W54" s="11">
        <f t="shared" si="49"/>
        <v>0</v>
      </c>
      <c r="X54" s="10"/>
      <c r="Y54" s="9">
        <v>0</v>
      </c>
      <c r="Z54" s="10"/>
      <c r="AA54" s="9">
        <v>0</v>
      </c>
      <c r="AB54" s="10"/>
      <c r="AC54" s="9">
        <f t="shared" si="50"/>
        <v>0</v>
      </c>
      <c r="AD54" s="10"/>
      <c r="AE54" s="11">
        <f t="shared" si="51"/>
        <v>0</v>
      </c>
      <c r="AF54" s="10"/>
      <c r="AG54" s="9">
        <v>0</v>
      </c>
      <c r="AH54" s="10"/>
      <c r="AI54" s="9">
        <v>0</v>
      </c>
      <c r="AJ54" s="10"/>
      <c r="AK54" s="9">
        <f t="shared" si="52"/>
        <v>0</v>
      </c>
      <c r="AL54" s="10"/>
      <c r="AM54" s="11">
        <f t="shared" si="53"/>
        <v>0</v>
      </c>
      <c r="AN54" s="10"/>
      <c r="AO54" s="9">
        <v>0</v>
      </c>
      <c r="AP54" s="10"/>
      <c r="AQ54" s="9">
        <v>0</v>
      </c>
      <c r="AR54" s="10"/>
      <c r="AS54" s="9">
        <f t="shared" si="54"/>
        <v>0</v>
      </c>
      <c r="AT54" s="10"/>
      <c r="AU54" s="11">
        <f t="shared" si="55"/>
        <v>0</v>
      </c>
      <c r="AV54" s="10"/>
      <c r="AW54" s="9">
        <v>0</v>
      </c>
      <c r="AX54" s="10"/>
      <c r="AY54" s="9">
        <v>0</v>
      </c>
      <c r="AZ54" s="10"/>
      <c r="BA54" s="9">
        <f t="shared" si="56"/>
        <v>0</v>
      </c>
      <c r="BB54" s="10"/>
      <c r="BC54" s="11">
        <f t="shared" si="57"/>
        <v>0</v>
      </c>
      <c r="BD54" s="10"/>
      <c r="BE54" s="9">
        <v>0</v>
      </c>
      <c r="BF54" s="10"/>
      <c r="BG54" s="9"/>
      <c r="BH54" s="10"/>
      <c r="BI54" s="9"/>
      <c r="BJ54" s="10"/>
      <c r="BK54" s="11"/>
      <c r="BL54" s="10"/>
      <c r="BM54" s="9">
        <v>0</v>
      </c>
      <c r="BN54" s="10"/>
      <c r="BO54" s="9"/>
      <c r="BP54" s="10"/>
      <c r="BQ54" s="9"/>
      <c r="BR54" s="10"/>
      <c r="BS54" s="11"/>
      <c r="BT54" s="10"/>
      <c r="BU54" s="9">
        <v>0</v>
      </c>
      <c r="BV54" s="10"/>
      <c r="BW54" s="9"/>
      <c r="BX54" s="10"/>
      <c r="BY54" s="9"/>
      <c r="BZ54" s="10"/>
      <c r="CA54" s="11"/>
      <c r="CB54" s="10"/>
      <c r="CC54" s="9">
        <f t="shared" si="58"/>
        <v>0</v>
      </c>
      <c r="CD54" s="10"/>
      <c r="CE54" s="9">
        <f t="shared" si="59"/>
        <v>0</v>
      </c>
      <c r="CF54" s="10"/>
      <c r="CG54" s="9">
        <f t="shared" si="60"/>
        <v>0</v>
      </c>
      <c r="CH54" s="10"/>
      <c r="CI54" s="11">
        <f t="shared" si="61"/>
        <v>0</v>
      </c>
    </row>
    <row r="55" spans="1:87" x14ac:dyDescent="0.3">
      <c r="A55" s="1"/>
      <c r="B55" s="1"/>
      <c r="C55" s="1"/>
      <c r="D55" s="1"/>
      <c r="E55" s="1"/>
      <c r="F55" s="1"/>
      <c r="G55" s="1"/>
      <c r="H55" s="1" t="s">
        <v>239</v>
      </c>
      <c r="I55" s="9">
        <v>0</v>
      </c>
      <c r="J55" s="10"/>
      <c r="K55" s="9">
        <v>9051</v>
      </c>
      <c r="L55" s="10"/>
      <c r="M55" s="9">
        <f t="shared" si="46"/>
        <v>-9051</v>
      </c>
      <c r="N55" s="10"/>
      <c r="O55" s="11">
        <f t="shared" si="47"/>
        <v>0</v>
      </c>
      <c r="P55" s="10"/>
      <c r="Q55" s="9">
        <v>0</v>
      </c>
      <c r="R55" s="10"/>
      <c r="S55" s="9">
        <v>9052</v>
      </c>
      <c r="T55" s="10"/>
      <c r="U55" s="9">
        <f t="shared" si="48"/>
        <v>-9052</v>
      </c>
      <c r="V55" s="10"/>
      <c r="W55" s="11">
        <f t="shared" si="49"/>
        <v>0</v>
      </c>
      <c r="X55" s="10"/>
      <c r="Y55" s="9">
        <v>0</v>
      </c>
      <c r="Z55" s="10"/>
      <c r="AA55" s="9">
        <v>9052</v>
      </c>
      <c r="AB55" s="10"/>
      <c r="AC55" s="9">
        <f t="shared" si="50"/>
        <v>-9052</v>
      </c>
      <c r="AD55" s="10"/>
      <c r="AE55" s="11">
        <f t="shared" si="51"/>
        <v>0</v>
      </c>
      <c r="AF55" s="10"/>
      <c r="AG55" s="9">
        <v>0</v>
      </c>
      <c r="AH55" s="10"/>
      <c r="AI55" s="9">
        <v>9052</v>
      </c>
      <c r="AJ55" s="10"/>
      <c r="AK55" s="9">
        <f t="shared" si="52"/>
        <v>-9052</v>
      </c>
      <c r="AL55" s="10"/>
      <c r="AM55" s="11">
        <f t="shared" si="53"/>
        <v>0</v>
      </c>
      <c r="AN55" s="10"/>
      <c r="AO55" s="9">
        <v>0</v>
      </c>
      <c r="AP55" s="10"/>
      <c r="AQ55" s="9">
        <v>9052</v>
      </c>
      <c r="AR55" s="10"/>
      <c r="AS55" s="9">
        <f t="shared" si="54"/>
        <v>-9052</v>
      </c>
      <c r="AT55" s="10"/>
      <c r="AU55" s="11">
        <f t="shared" si="55"/>
        <v>0</v>
      </c>
      <c r="AV55" s="10"/>
      <c r="AW55" s="9">
        <v>0</v>
      </c>
      <c r="AX55" s="10"/>
      <c r="AY55" s="9">
        <v>9052</v>
      </c>
      <c r="AZ55" s="10"/>
      <c r="BA55" s="9">
        <f t="shared" si="56"/>
        <v>-9052</v>
      </c>
      <c r="BB55" s="10"/>
      <c r="BC55" s="11">
        <f t="shared" si="57"/>
        <v>0</v>
      </c>
      <c r="BD55" s="10"/>
      <c r="BE55" s="9">
        <v>0</v>
      </c>
      <c r="BF55" s="10"/>
      <c r="BG55" s="9">
        <v>9052</v>
      </c>
      <c r="BH55" s="10"/>
      <c r="BI55" s="9">
        <f>ROUND((BE55-BG55),5)</f>
        <v>-9052</v>
      </c>
      <c r="BJ55" s="10"/>
      <c r="BK55" s="11">
        <f>ROUND(IF(BG55=0, IF(BE55=0, 0, 1), BE55/BG55),5)</f>
        <v>0</v>
      </c>
      <c r="BL55" s="10"/>
      <c r="BM55" s="9">
        <v>0</v>
      </c>
      <c r="BN55" s="10"/>
      <c r="BO55" s="9">
        <v>9052</v>
      </c>
      <c r="BP55" s="10"/>
      <c r="BQ55" s="9">
        <f>ROUND((BM55-BO55),5)</f>
        <v>-9052</v>
      </c>
      <c r="BR55" s="10"/>
      <c r="BS55" s="11">
        <f>ROUND(IF(BO55=0, IF(BM55=0, 0, 1), BM55/BO55),5)</f>
        <v>0</v>
      </c>
      <c r="BT55" s="10"/>
      <c r="BU55" s="9">
        <v>0</v>
      </c>
      <c r="BV55" s="10"/>
      <c r="BW55" s="9">
        <v>9052</v>
      </c>
      <c r="BX55" s="10"/>
      <c r="BY55" s="9">
        <f>ROUND((BU55-BW55),5)</f>
        <v>-9052</v>
      </c>
      <c r="BZ55" s="10"/>
      <c r="CA55" s="11">
        <f>ROUND(IF(BW55=0, IF(BU55=0, 0, 1), BU55/BW55),5)</f>
        <v>0</v>
      </c>
      <c r="CB55" s="10"/>
      <c r="CC55" s="9">
        <f t="shared" si="58"/>
        <v>0</v>
      </c>
      <c r="CD55" s="10"/>
      <c r="CE55" s="9">
        <f t="shared" si="59"/>
        <v>81467</v>
      </c>
      <c r="CF55" s="10"/>
      <c r="CG55" s="9">
        <f t="shared" si="60"/>
        <v>-81467</v>
      </c>
      <c r="CH55" s="10"/>
      <c r="CI55" s="11">
        <f t="shared" si="61"/>
        <v>0</v>
      </c>
    </row>
    <row r="56" spans="1:87" hidden="1" x14ac:dyDescent="0.3">
      <c r="A56" s="1"/>
      <c r="B56" s="1"/>
      <c r="C56" s="1"/>
      <c r="D56" s="1"/>
      <c r="E56" s="1"/>
      <c r="F56" s="1"/>
      <c r="G56" s="1"/>
      <c r="H56" s="1" t="s">
        <v>238</v>
      </c>
      <c r="I56" s="9">
        <v>0</v>
      </c>
      <c r="J56" s="10"/>
      <c r="K56" s="9">
        <v>0</v>
      </c>
      <c r="L56" s="10"/>
      <c r="M56" s="9">
        <f t="shared" si="46"/>
        <v>0</v>
      </c>
      <c r="N56" s="10"/>
      <c r="O56" s="11">
        <f t="shared" si="47"/>
        <v>0</v>
      </c>
      <c r="P56" s="10"/>
      <c r="Q56" s="9">
        <v>0</v>
      </c>
      <c r="R56" s="10"/>
      <c r="S56" s="9">
        <v>0</v>
      </c>
      <c r="T56" s="10"/>
      <c r="U56" s="9">
        <f t="shared" si="48"/>
        <v>0</v>
      </c>
      <c r="V56" s="10"/>
      <c r="W56" s="11">
        <f t="shared" si="49"/>
        <v>0</v>
      </c>
      <c r="X56" s="10"/>
      <c r="Y56" s="9">
        <v>0</v>
      </c>
      <c r="Z56" s="10"/>
      <c r="AA56" s="9">
        <v>0</v>
      </c>
      <c r="AB56" s="10"/>
      <c r="AC56" s="9">
        <f t="shared" si="50"/>
        <v>0</v>
      </c>
      <c r="AD56" s="10"/>
      <c r="AE56" s="11">
        <f t="shared" si="51"/>
        <v>0</v>
      </c>
      <c r="AF56" s="10"/>
      <c r="AG56" s="9">
        <v>0</v>
      </c>
      <c r="AH56" s="10"/>
      <c r="AI56" s="9">
        <v>0</v>
      </c>
      <c r="AJ56" s="10"/>
      <c r="AK56" s="9">
        <f t="shared" si="52"/>
        <v>0</v>
      </c>
      <c r="AL56" s="10"/>
      <c r="AM56" s="11">
        <f t="shared" si="53"/>
        <v>0</v>
      </c>
      <c r="AN56" s="10"/>
      <c r="AO56" s="9">
        <v>0</v>
      </c>
      <c r="AP56" s="10"/>
      <c r="AQ56" s="9">
        <v>0</v>
      </c>
      <c r="AR56" s="10"/>
      <c r="AS56" s="9">
        <f t="shared" si="54"/>
        <v>0</v>
      </c>
      <c r="AT56" s="10"/>
      <c r="AU56" s="11">
        <f t="shared" si="55"/>
        <v>0</v>
      </c>
      <c r="AV56" s="10"/>
      <c r="AW56" s="9">
        <v>0</v>
      </c>
      <c r="AX56" s="10"/>
      <c r="AY56" s="9">
        <v>0</v>
      </c>
      <c r="AZ56" s="10"/>
      <c r="BA56" s="9">
        <f t="shared" si="56"/>
        <v>0</v>
      </c>
      <c r="BB56" s="10"/>
      <c r="BC56" s="11">
        <f t="shared" si="57"/>
        <v>0</v>
      </c>
      <c r="BD56" s="10"/>
      <c r="BE56" s="9">
        <v>0</v>
      </c>
      <c r="BF56" s="10"/>
      <c r="BG56" s="9"/>
      <c r="BH56" s="10"/>
      <c r="BI56" s="9"/>
      <c r="BJ56" s="10"/>
      <c r="BK56" s="11"/>
      <c r="BL56" s="10"/>
      <c r="BM56" s="9">
        <v>0</v>
      </c>
      <c r="BN56" s="10"/>
      <c r="BO56" s="9"/>
      <c r="BP56" s="10"/>
      <c r="BQ56" s="9"/>
      <c r="BR56" s="10"/>
      <c r="BS56" s="11"/>
      <c r="BT56" s="10"/>
      <c r="BU56" s="9">
        <v>0</v>
      </c>
      <c r="BV56" s="10"/>
      <c r="BW56" s="9"/>
      <c r="BX56" s="10"/>
      <c r="BY56" s="9"/>
      <c r="BZ56" s="10"/>
      <c r="CA56" s="11"/>
      <c r="CB56" s="10"/>
      <c r="CC56" s="9">
        <f t="shared" si="58"/>
        <v>0</v>
      </c>
      <c r="CD56" s="10"/>
      <c r="CE56" s="9">
        <f t="shared" si="59"/>
        <v>0</v>
      </c>
      <c r="CF56" s="10"/>
      <c r="CG56" s="9">
        <f t="shared" si="60"/>
        <v>0</v>
      </c>
      <c r="CH56" s="10"/>
      <c r="CI56" s="11">
        <f t="shared" si="61"/>
        <v>0</v>
      </c>
    </row>
    <row r="57" spans="1:87" x14ac:dyDescent="0.3">
      <c r="A57" s="1"/>
      <c r="B57" s="1"/>
      <c r="C57" s="1"/>
      <c r="D57" s="1"/>
      <c r="E57" s="1"/>
      <c r="F57" s="1"/>
      <c r="G57" s="1"/>
      <c r="H57" s="1" t="s">
        <v>237</v>
      </c>
      <c r="I57" s="9">
        <v>0</v>
      </c>
      <c r="J57" s="10"/>
      <c r="K57" s="9">
        <v>10924</v>
      </c>
      <c r="L57" s="10"/>
      <c r="M57" s="9">
        <f t="shared" si="46"/>
        <v>-10924</v>
      </c>
      <c r="N57" s="10"/>
      <c r="O57" s="11">
        <f t="shared" si="47"/>
        <v>0</v>
      </c>
      <c r="P57" s="10"/>
      <c r="Q57" s="9">
        <v>17174.36</v>
      </c>
      <c r="R57" s="10"/>
      <c r="S57" s="9">
        <v>10924</v>
      </c>
      <c r="T57" s="10"/>
      <c r="U57" s="9">
        <f t="shared" si="48"/>
        <v>6250.36</v>
      </c>
      <c r="V57" s="10"/>
      <c r="W57" s="11">
        <f t="shared" si="49"/>
        <v>1.5721700000000001</v>
      </c>
      <c r="X57" s="10"/>
      <c r="Y57" s="9">
        <v>9045.35</v>
      </c>
      <c r="Z57" s="10"/>
      <c r="AA57" s="9">
        <v>10924</v>
      </c>
      <c r="AB57" s="10"/>
      <c r="AC57" s="9">
        <f t="shared" si="50"/>
        <v>-1878.65</v>
      </c>
      <c r="AD57" s="10"/>
      <c r="AE57" s="11">
        <f t="shared" si="51"/>
        <v>0.82803000000000004</v>
      </c>
      <c r="AF57" s="10"/>
      <c r="AG57" s="9">
        <v>0</v>
      </c>
      <c r="AH57" s="10"/>
      <c r="AI57" s="9">
        <v>10925</v>
      </c>
      <c r="AJ57" s="10"/>
      <c r="AK57" s="9">
        <f t="shared" si="52"/>
        <v>-10925</v>
      </c>
      <c r="AL57" s="10"/>
      <c r="AM57" s="11">
        <f t="shared" si="53"/>
        <v>0</v>
      </c>
      <c r="AN57" s="10"/>
      <c r="AO57" s="9">
        <v>22633.18</v>
      </c>
      <c r="AP57" s="10"/>
      <c r="AQ57" s="9">
        <v>10925</v>
      </c>
      <c r="AR57" s="10"/>
      <c r="AS57" s="9">
        <f t="shared" si="54"/>
        <v>11708.18</v>
      </c>
      <c r="AT57" s="10"/>
      <c r="AU57" s="11">
        <f t="shared" si="55"/>
        <v>2.0716899999999998</v>
      </c>
      <c r="AV57" s="10"/>
      <c r="AW57" s="9">
        <v>51794.81</v>
      </c>
      <c r="AX57" s="10"/>
      <c r="AY57" s="9">
        <v>10925</v>
      </c>
      <c r="AZ57" s="10"/>
      <c r="BA57" s="9">
        <f t="shared" si="56"/>
        <v>40869.81</v>
      </c>
      <c r="BB57" s="10"/>
      <c r="BC57" s="11">
        <f t="shared" si="57"/>
        <v>4.7409400000000002</v>
      </c>
      <c r="BD57" s="10"/>
      <c r="BE57" s="9">
        <v>0</v>
      </c>
      <c r="BF57" s="10"/>
      <c r="BG57" s="9">
        <v>10925</v>
      </c>
      <c r="BH57" s="10"/>
      <c r="BI57" s="9">
        <f>ROUND((BE57-BG57),5)</f>
        <v>-10925</v>
      </c>
      <c r="BJ57" s="10"/>
      <c r="BK57" s="11">
        <f>ROUND(IF(BG57=0, IF(BE57=0, 0, 1), BE57/BG57),5)</f>
        <v>0</v>
      </c>
      <c r="BL57" s="10"/>
      <c r="BM57" s="9">
        <v>0</v>
      </c>
      <c r="BN57" s="10"/>
      <c r="BO57" s="9">
        <v>10925</v>
      </c>
      <c r="BP57" s="10"/>
      <c r="BQ57" s="9">
        <f>ROUND((BM57-BO57),5)</f>
        <v>-10925</v>
      </c>
      <c r="BR57" s="10"/>
      <c r="BS57" s="11">
        <f>ROUND(IF(BO57=0, IF(BM57=0, 0, 1), BM57/BO57),5)</f>
        <v>0</v>
      </c>
      <c r="BT57" s="10"/>
      <c r="BU57" s="9">
        <v>0</v>
      </c>
      <c r="BV57" s="10"/>
      <c r="BW57" s="9">
        <v>10925</v>
      </c>
      <c r="BX57" s="10"/>
      <c r="BY57" s="9">
        <f>ROUND((BU57-BW57),5)</f>
        <v>-10925</v>
      </c>
      <c r="BZ57" s="10"/>
      <c r="CA57" s="11">
        <f>ROUND(IF(BW57=0, IF(BU57=0, 0, 1), BU57/BW57),5)</f>
        <v>0</v>
      </c>
      <c r="CB57" s="10"/>
      <c r="CC57" s="9">
        <f t="shared" si="58"/>
        <v>100647.7</v>
      </c>
      <c r="CD57" s="10"/>
      <c r="CE57" s="9">
        <f t="shared" si="59"/>
        <v>98322</v>
      </c>
      <c r="CF57" s="10"/>
      <c r="CG57" s="9">
        <f t="shared" si="60"/>
        <v>2325.6999999999998</v>
      </c>
      <c r="CH57" s="10"/>
      <c r="CI57" s="11">
        <f t="shared" si="61"/>
        <v>1.0236499999999999</v>
      </c>
    </row>
    <row r="58" spans="1:87" x14ac:dyDescent="0.3">
      <c r="A58" s="1"/>
      <c r="B58" s="1"/>
      <c r="C58" s="1"/>
      <c r="D58" s="1"/>
      <c r="E58" s="1"/>
      <c r="F58" s="1"/>
      <c r="G58" s="1"/>
      <c r="H58" s="1" t="s">
        <v>236</v>
      </c>
      <c r="I58" s="9">
        <v>0</v>
      </c>
      <c r="J58" s="10"/>
      <c r="K58" s="9">
        <v>7545</v>
      </c>
      <c r="L58" s="10"/>
      <c r="M58" s="9">
        <f t="shared" si="46"/>
        <v>-7545</v>
      </c>
      <c r="N58" s="10"/>
      <c r="O58" s="11">
        <f t="shared" si="47"/>
        <v>0</v>
      </c>
      <c r="P58" s="10"/>
      <c r="Q58" s="9">
        <v>0</v>
      </c>
      <c r="R58" s="10"/>
      <c r="S58" s="9">
        <v>7546</v>
      </c>
      <c r="T58" s="10"/>
      <c r="U58" s="9">
        <f t="shared" si="48"/>
        <v>-7546</v>
      </c>
      <c r="V58" s="10"/>
      <c r="W58" s="11">
        <f t="shared" si="49"/>
        <v>0</v>
      </c>
      <c r="X58" s="10"/>
      <c r="Y58" s="9">
        <v>0</v>
      </c>
      <c r="Z58" s="10"/>
      <c r="AA58" s="9">
        <v>7546</v>
      </c>
      <c r="AB58" s="10"/>
      <c r="AC58" s="9">
        <f t="shared" si="50"/>
        <v>-7546</v>
      </c>
      <c r="AD58" s="10"/>
      <c r="AE58" s="11">
        <f t="shared" si="51"/>
        <v>0</v>
      </c>
      <c r="AF58" s="10"/>
      <c r="AG58" s="9">
        <v>0</v>
      </c>
      <c r="AH58" s="10"/>
      <c r="AI58" s="9">
        <v>7546</v>
      </c>
      <c r="AJ58" s="10"/>
      <c r="AK58" s="9">
        <f t="shared" si="52"/>
        <v>-7546</v>
      </c>
      <c r="AL58" s="10"/>
      <c r="AM58" s="11">
        <f t="shared" si="53"/>
        <v>0</v>
      </c>
      <c r="AN58" s="10"/>
      <c r="AO58" s="9">
        <v>0</v>
      </c>
      <c r="AP58" s="10"/>
      <c r="AQ58" s="9">
        <v>7546</v>
      </c>
      <c r="AR58" s="10"/>
      <c r="AS58" s="9">
        <f t="shared" si="54"/>
        <v>-7546</v>
      </c>
      <c r="AT58" s="10"/>
      <c r="AU58" s="11">
        <f t="shared" si="55"/>
        <v>0</v>
      </c>
      <c r="AV58" s="10"/>
      <c r="AW58" s="9">
        <v>0</v>
      </c>
      <c r="AX58" s="10"/>
      <c r="AY58" s="9">
        <v>7546</v>
      </c>
      <c r="AZ58" s="10"/>
      <c r="BA58" s="9">
        <f t="shared" si="56"/>
        <v>-7546</v>
      </c>
      <c r="BB58" s="10"/>
      <c r="BC58" s="11">
        <f t="shared" si="57"/>
        <v>0</v>
      </c>
      <c r="BD58" s="10"/>
      <c r="BE58" s="9">
        <v>0</v>
      </c>
      <c r="BF58" s="10"/>
      <c r="BG58" s="9">
        <v>7546</v>
      </c>
      <c r="BH58" s="10"/>
      <c r="BI58" s="9">
        <f>ROUND((BE58-BG58),5)</f>
        <v>-7546</v>
      </c>
      <c r="BJ58" s="10"/>
      <c r="BK58" s="11">
        <f>ROUND(IF(BG58=0, IF(BE58=0, 0, 1), BE58/BG58),5)</f>
        <v>0</v>
      </c>
      <c r="BL58" s="10"/>
      <c r="BM58" s="9">
        <v>0</v>
      </c>
      <c r="BN58" s="10"/>
      <c r="BO58" s="9">
        <v>7546</v>
      </c>
      <c r="BP58" s="10"/>
      <c r="BQ58" s="9">
        <f>ROUND((BM58-BO58),5)</f>
        <v>-7546</v>
      </c>
      <c r="BR58" s="10"/>
      <c r="BS58" s="11">
        <f>ROUND(IF(BO58=0, IF(BM58=0, 0, 1), BM58/BO58),5)</f>
        <v>0</v>
      </c>
      <c r="BT58" s="10"/>
      <c r="BU58" s="9">
        <v>0</v>
      </c>
      <c r="BV58" s="10"/>
      <c r="BW58" s="9">
        <v>7546</v>
      </c>
      <c r="BX58" s="10"/>
      <c r="BY58" s="9">
        <f>ROUND((BU58-BW58),5)</f>
        <v>-7546</v>
      </c>
      <c r="BZ58" s="10"/>
      <c r="CA58" s="11">
        <f>ROUND(IF(BW58=0, IF(BU58=0, 0, 1), BU58/BW58),5)</f>
        <v>0</v>
      </c>
      <c r="CB58" s="10"/>
      <c r="CC58" s="9">
        <f t="shared" si="58"/>
        <v>0</v>
      </c>
      <c r="CD58" s="10"/>
      <c r="CE58" s="9">
        <f t="shared" si="59"/>
        <v>67913</v>
      </c>
      <c r="CF58" s="10"/>
      <c r="CG58" s="9">
        <f t="shared" si="60"/>
        <v>-67913</v>
      </c>
      <c r="CH58" s="10"/>
      <c r="CI58" s="11">
        <f t="shared" si="61"/>
        <v>0</v>
      </c>
    </row>
    <row r="59" spans="1:87" x14ac:dyDescent="0.3">
      <c r="A59" s="1"/>
      <c r="B59" s="1"/>
      <c r="C59" s="1"/>
      <c r="D59" s="1"/>
      <c r="E59" s="1"/>
      <c r="F59" s="1"/>
      <c r="G59" s="1"/>
      <c r="H59" s="1" t="s">
        <v>235</v>
      </c>
      <c r="I59" s="9">
        <v>0</v>
      </c>
      <c r="J59" s="10"/>
      <c r="K59" s="9">
        <v>7969</v>
      </c>
      <c r="L59" s="10"/>
      <c r="M59" s="9">
        <f t="shared" si="46"/>
        <v>-7969</v>
      </c>
      <c r="N59" s="10"/>
      <c r="O59" s="11">
        <f t="shared" si="47"/>
        <v>0</v>
      </c>
      <c r="P59" s="10"/>
      <c r="Q59" s="9">
        <v>0</v>
      </c>
      <c r="R59" s="10"/>
      <c r="S59" s="9">
        <v>7969</v>
      </c>
      <c r="T59" s="10"/>
      <c r="U59" s="9">
        <f t="shared" si="48"/>
        <v>-7969</v>
      </c>
      <c r="V59" s="10"/>
      <c r="W59" s="11">
        <f t="shared" si="49"/>
        <v>0</v>
      </c>
      <c r="X59" s="10"/>
      <c r="Y59" s="9">
        <v>0</v>
      </c>
      <c r="Z59" s="10"/>
      <c r="AA59" s="9">
        <v>7969</v>
      </c>
      <c r="AB59" s="10"/>
      <c r="AC59" s="9">
        <f t="shared" si="50"/>
        <v>-7969</v>
      </c>
      <c r="AD59" s="10"/>
      <c r="AE59" s="11">
        <f t="shared" si="51"/>
        <v>0</v>
      </c>
      <c r="AF59" s="10"/>
      <c r="AG59" s="9">
        <v>0</v>
      </c>
      <c r="AH59" s="10"/>
      <c r="AI59" s="9">
        <v>7969</v>
      </c>
      <c r="AJ59" s="10"/>
      <c r="AK59" s="9">
        <f t="shared" si="52"/>
        <v>-7969</v>
      </c>
      <c r="AL59" s="10"/>
      <c r="AM59" s="11">
        <f t="shared" si="53"/>
        <v>0</v>
      </c>
      <c r="AN59" s="10"/>
      <c r="AO59" s="9">
        <v>0</v>
      </c>
      <c r="AP59" s="10"/>
      <c r="AQ59" s="9">
        <v>7969</v>
      </c>
      <c r="AR59" s="10"/>
      <c r="AS59" s="9">
        <f t="shared" si="54"/>
        <v>-7969</v>
      </c>
      <c r="AT59" s="10"/>
      <c r="AU59" s="11">
        <f t="shared" si="55"/>
        <v>0</v>
      </c>
      <c r="AV59" s="10"/>
      <c r="AW59" s="9">
        <v>0</v>
      </c>
      <c r="AX59" s="10"/>
      <c r="AY59" s="9">
        <v>7970</v>
      </c>
      <c r="AZ59" s="10"/>
      <c r="BA59" s="9">
        <f t="shared" si="56"/>
        <v>-7970</v>
      </c>
      <c r="BB59" s="10"/>
      <c r="BC59" s="11">
        <f t="shared" si="57"/>
        <v>0</v>
      </c>
      <c r="BD59" s="10"/>
      <c r="BE59" s="9">
        <v>0</v>
      </c>
      <c r="BF59" s="10"/>
      <c r="BG59" s="9">
        <v>7970</v>
      </c>
      <c r="BH59" s="10"/>
      <c r="BI59" s="9">
        <f>ROUND((BE59-BG59),5)</f>
        <v>-7970</v>
      </c>
      <c r="BJ59" s="10"/>
      <c r="BK59" s="11">
        <f>ROUND(IF(BG59=0, IF(BE59=0, 0, 1), BE59/BG59),5)</f>
        <v>0</v>
      </c>
      <c r="BL59" s="10"/>
      <c r="BM59" s="9">
        <v>0</v>
      </c>
      <c r="BN59" s="10"/>
      <c r="BO59" s="9">
        <v>7970</v>
      </c>
      <c r="BP59" s="10"/>
      <c r="BQ59" s="9">
        <f>ROUND((BM59-BO59),5)</f>
        <v>-7970</v>
      </c>
      <c r="BR59" s="10"/>
      <c r="BS59" s="11">
        <f>ROUND(IF(BO59=0, IF(BM59=0, 0, 1), BM59/BO59),5)</f>
        <v>0</v>
      </c>
      <c r="BT59" s="10"/>
      <c r="BU59" s="9">
        <v>0</v>
      </c>
      <c r="BV59" s="10"/>
      <c r="BW59" s="9">
        <v>7970</v>
      </c>
      <c r="BX59" s="10"/>
      <c r="BY59" s="9">
        <f>ROUND((BU59-BW59),5)</f>
        <v>-7970</v>
      </c>
      <c r="BZ59" s="10"/>
      <c r="CA59" s="11">
        <f>ROUND(IF(BW59=0, IF(BU59=0, 0, 1), BU59/BW59),5)</f>
        <v>0</v>
      </c>
      <c r="CB59" s="10"/>
      <c r="CC59" s="9">
        <f t="shared" si="58"/>
        <v>0</v>
      </c>
      <c r="CD59" s="10"/>
      <c r="CE59" s="9">
        <f t="shared" si="59"/>
        <v>71725</v>
      </c>
      <c r="CF59" s="10"/>
      <c r="CG59" s="9">
        <f t="shared" si="60"/>
        <v>-71725</v>
      </c>
      <c r="CH59" s="10"/>
      <c r="CI59" s="11">
        <f t="shared" si="61"/>
        <v>0</v>
      </c>
    </row>
    <row r="60" spans="1:87" ht="19.5" thickBot="1" x14ac:dyDescent="0.35">
      <c r="A60" s="1"/>
      <c r="B60" s="1"/>
      <c r="C60" s="1"/>
      <c r="D60" s="1"/>
      <c r="E60" s="1"/>
      <c r="F60" s="1"/>
      <c r="G60" s="1"/>
      <c r="H60" s="1" t="s">
        <v>234</v>
      </c>
      <c r="I60" s="12">
        <v>0</v>
      </c>
      <c r="J60" s="10"/>
      <c r="K60" s="12">
        <v>0</v>
      </c>
      <c r="L60" s="10"/>
      <c r="M60" s="12">
        <f t="shared" si="46"/>
        <v>0</v>
      </c>
      <c r="N60" s="10"/>
      <c r="O60" s="13">
        <f t="shared" si="47"/>
        <v>0</v>
      </c>
      <c r="P60" s="10"/>
      <c r="Q60" s="12">
        <v>18037.22</v>
      </c>
      <c r="R60" s="10"/>
      <c r="S60" s="12">
        <v>0</v>
      </c>
      <c r="T60" s="10"/>
      <c r="U60" s="12">
        <f t="shared" si="48"/>
        <v>18037.22</v>
      </c>
      <c r="V60" s="10"/>
      <c r="W60" s="13">
        <f t="shared" si="49"/>
        <v>1</v>
      </c>
      <c r="X60" s="10"/>
      <c r="Y60" s="12">
        <v>11056.94</v>
      </c>
      <c r="Z60" s="10"/>
      <c r="AA60" s="12">
        <v>0</v>
      </c>
      <c r="AB60" s="10"/>
      <c r="AC60" s="12">
        <f t="shared" si="50"/>
        <v>11056.94</v>
      </c>
      <c r="AD60" s="10"/>
      <c r="AE60" s="13">
        <f t="shared" si="51"/>
        <v>1</v>
      </c>
      <c r="AF60" s="10"/>
      <c r="AG60" s="12">
        <v>0</v>
      </c>
      <c r="AH60" s="10"/>
      <c r="AI60" s="12">
        <v>0</v>
      </c>
      <c r="AJ60" s="10"/>
      <c r="AK60" s="12">
        <f t="shared" si="52"/>
        <v>0</v>
      </c>
      <c r="AL60" s="10"/>
      <c r="AM60" s="13">
        <f t="shared" si="53"/>
        <v>0</v>
      </c>
      <c r="AN60" s="10"/>
      <c r="AO60" s="12">
        <v>29587.61</v>
      </c>
      <c r="AP60" s="10"/>
      <c r="AQ60" s="12">
        <v>0</v>
      </c>
      <c r="AR60" s="10"/>
      <c r="AS60" s="12">
        <f t="shared" si="54"/>
        <v>29587.61</v>
      </c>
      <c r="AT60" s="10"/>
      <c r="AU60" s="13">
        <f t="shared" si="55"/>
        <v>1</v>
      </c>
      <c r="AV60" s="10"/>
      <c r="AW60" s="12">
        <v>61215.91</v>
      </c>
      <c r="AX60" s="10"/>
      <c r="AY60" s="12">
        <v>0</v>
      </c>
      <c r="AZ60" s="10"/>
      <c r="BA60" s="12">
        <f t="shared" si="56"/>
        <v>61215.91</v>
      </c>
      <c r="BB60" s="10"/>
      <c r="BC60" s="13">
        <f t="shared" si="57"/>
        <v>1</v>
      </c>
      <c r="BD60" s="10"/>
      <c r="BE60" s="12">
        <v>19173.080000000002</v>
      </c>
      <c r="BF60" s="10"/>
      <c r="BG60" s="12">
        <v>0</v>
      </c>
      <c r="BH60" s="10"/>
      <c r="BI60" s="12">
        <f>ROUND((BE60-BG60),5)</f>
        <v>19173.080000000002</v>
      </c>
      <c r="BJ60" s="10"/>
      <c r="BK60" s="13">
        <f>ROUND(IF(BG60=0, IF(BE60=0, 0, 1), BE60/BG60),5)</f>
        <v>1</v>
      </c>
      <c r="BL60" s="10"/>
      <c r="BM60" s="12">
        <v>14374.8</v>
      </c>
      <c r="BN60" s="10"/>
      <c r="BO60" s="12">
        <v>0</v>
      </c>
      <c r="BP60" s="10"/>
      <c r="BQ60" s="12">
        <f>ROUND((BM60-BO60),5)</f>
        <v>14374.8</v>
      </c>
      <c r="BR60" s="10"/>
      <c r="BS60" s="13">
        <f>ROUND(IF(BO60=0, IF(BM60=0, 0, 1), BM60/BO60),5)</f>
        <v>1</v>
      </c>
      <c r="BT60" s="10"/>
      <c r="BU60" s="12">
        <v>0</v>
      </c>
      <c r="BV60" s="10"/>
      <c r="BW60" s="12">
        <v>0</v>
      </c>
      <c r="BX60" s="10"/>
      <c r="BY60" s="12">
        <f>ROUND((BU60-BW60),5)</f>
        <v>0</v>
      </c>
      <c r="BZ60" s="10"/>
      <c r="CA60" s="13">
        <f>ROUND(IF(BW60=0, IF(BU60=0, 0, 1), BU60/BW60),5)</f>
        <v>0</v>
      </c>
      <c r="CB60" s="10"/>
      <c r="CC60" s="12">
        <f t="shared" si="58"/>
        <v>153445.56</v>
      </c>
      <c r="CD60" s="10"/>
      <c r="CE60" s="12">
        <f t="shared" si="59"/>
        <v>0</v>
      </c>
      <c r="CF60" s="10"/>
      <c r="CG60" s="12">
        <f t="shared" si="60"/>
        <v>153445.56</v>
      </c>
      <c r="CH60" s="10"/>
      <c r="CI60" s="13">
        <f t="shared" si="61"/>
        <v>1</v>
      </c>
    </row>
    <row r="61" spans="1:87" x14ac:dyDescent="0.3">
      <c r="A61" s="1"/>
      <c r="B61" s="1"/>
      <c r="C61" s="1"/>
      <c r="D61" s="1"/>
      <c r="E61" s="1"/>
      <c r="F61" s="1"/>
      <c r="G61" s="1" t="s">
        <v>233</v>
      </c>
      <c r="H61" s="1"/>
      <c r="I61" s="9">
        <f>ROUND(SUM(I48:I60),5)</f>
        <v>4179.6499999999996</v>
      </c>
      <c r="J61" s="10"/>
      <c r="K61" s="9">
        <f>ROUND(SUM(K48:K60),5)</f>
        <v>60190.75</v>
      </c>
      <c r="L61" s="10"/>
      <c r="M61" s="9">
        <f t="shared" si="46"/>
        <v>-56011.1</v>
      </c>
      <c r="N61" s="10"/>
      <c r="O61" s="11">
        <f t="shared" si="47"/>
        <v>6.9440000000000002E-2</v>
      </c>
      <c r="P61" s="10"/>
      <c r="Q61" s="9">
        <f>ROUND(SUM(Q48:Q60),5)</f>
        <v>58232.61</v>
      </c>
      <c r="R61" s="10"/>
      <c r="S61" s="9">
        <f>ROUND(SUM(S48:S60),5)</f>
        <v>60192.75</v>
      </c>
      <c r="T61" s="10"/>
      <c r="U61" s="9">
        <f t="shared" si="48"/>
        <v>-1960.14</v>
      </c>
      <c r="V61" s="10"/>
      <c r="W61" s="11">
        <f t="shared" si="49"/>
        <v>0.96743999999999997</v>
      </c>
      <c r="X61" s="10"/>
      <c r="Y61" s="9">
        <f>ROUND(SUM(Y48:Y60),5)</f>
        <v>45584.54</v>
      </c>
      <c r="Z61" s="10"/>
      <c r="AA61" s="9">
        <f>ROUND(SUM(AA48:AA60),5)</f>
        <v>60192.75</v>
      </c>
      <c r="AB61" s="10"/>
      <c r="AC61" s="9">
        <f t="shared" si="50"/>
        <v>-14608.21</v>
      </c>
      <c r="AD61" s="10"/>
      <c r="AE61" s="11">
        <f t="shared" si="51"/>
        <v>0.75731000000000004</v>
      </c>
      <c r="AF61" s="10"/>
      <c r="AG61" s="9">
        <f>ROUND(SUM(AG48:AG60),5)</f>
        <v>34496.9</v>
      </c>
      <c r="AH61" s="10"/>
      <c r="AI61" s="9">
        <f>ROUND(SUM(AI48:AI60),5)</f>
        <v>60193.75</v>
      </c>
      <c r="AJ61" s="10"/>
      <c r="AK61" s="9">
        <f t="shared" si="52"/>
        <v>-25696.85</v>
      </c>
      <c r="AL61" s="10"/>
      <c r="AM61" s="11">
        <f t="shared" si="53"/>
        <v>0.57310000000000005</v>
      </c>
      <c r="AN61" s="10"/>
      <c r="AO61" s="9">
        <f>ROUND(SUM(AO48:AO60),5)</f>
        <v>79582.47</v>
      </c>
      <c r="AP61" s="10"/>
      <c r="AQ61" s="9">
        <f>ROUND(SUM(AQ48:AQ60),5)</f>
        <v>60193.75</v>
      </c>
      <c r="AR61" s="10"/>
      <c r="AS61" s="9">
        <f t="shared" si="54"/>
        <v>19388.72</v>
      </c>
      <c r="AT61" s="10"/>
      <c r="AU61" s="11">
        <f t="shared" si="55"/>
        <v>1.3221099999999999</v>
      </c>
      <c r="AV61" s="10"/>
      <c r="AW61" s="9">
        <f>ROUND(SUM(AW48:AW60),5)</f>
        <v>180574.13</v>
      </c>
      <c r="AX61" s="10"/>
      <c r="AY61" s="9">
        <f>ROUND(SUM(AY48:AY60),5)</f>
        <v>60194.75</v>
      </c>
      <c r="AZ61" s="10"/>
      <c r="BA61" s="9">
        <f t="shared" si="56"/>
        <v>120379.38</v>
      </c>
      <c r="BB61" s="10"/>
      <c r="BC61" s="11">
        <f t="shared" si="57"/>
        <v>2.9998300000000002</v>
      </c>
      <c r="BD61" s="10"/>
      <c r="BE61" s="9">
        <f>ROUND(SUM(BE48:BE60),5)</f>
        <v>41419.14</v>
      </c>
      <c r="BF61" s="10"/>
      <c r="BG61" s="9">
        <f>ROUND(SUM(BG48:BG60),5)</f>
        <v>60194.75</v>
      </c>
      <c r="BH61" s="10"/>
      <c r="BI61" s="9">
        <f>ROUND((BE61-BG61),5)</f>
        <v>-18775.61</v>
      </c>
      <c r="BJ61" s="10"/>
      <c r="BK61" s="11">
        <f>ROUND(IF(BG61=0, IF(BE61=0, 0, 1), BE61/BG61),5)</f>
        <v>0.68808999999999998</v>
      </c>
      <c r="BL61" s="10"/>
      <c r="BM61" s="9">
        <f>ROUND(SUM(BM48:BM60),5)</f>
        <v>31616.05</v>
      </c>
      <c r="BN61" s="10"/>
      <c r="BO61" s="9">
        <f>ROUND(SUM(BO48:BO60),5)</f>
        <v>60194.75</v>
      </c>
      <c r="BP61" s="10"/>
      <c r="BQ61" s="9">
        <f>ROUND((BM61-BO61),5)</f>
        <v>-28578.7</v>
      </c>
      <c r="BR61" s="10"/>
      <c r="BS61" s="11">
        <f>ROUND(IF(BO61=0, IF(BM61=0, 0, 1), BM61/BO61),5)</f>
        <v>0.52522999999999997</v>
      </c>
      <c r="BT61" s="10"/>
      <c r="BU61" s="9">
        <f>ROUND(SUM(BU48:BU60),5)</f>
        <v>13031.64</v>
      </c>
      <c r="BV61" s="10"/>
      <c r="BW61" s="9">
        <f>ROUND(SUM(BW48:BW60),5)</f>
        <v>60194.75</v>
      </c>
      <c r="BX61" s="10"/>
      <c r="BY61" s="9">
        <f>ROUND((BU61-BW61),5)</f>
        <v>-47163.11</v>
      </c>
      <c r="BZ61" s="10"/>
      <c r="CA61" s="11">
        <f>ROUND(IF(BW61=0, IF(BU61=0, 0, 1), BU61/BW61),5)</f>
        <v>0.21648999999999999</v>
      </c>
      <c r="CB61" s="10"/>
      <c r="CC61" s="9">
        <f t="shared" si="58"/>
        <v>488717.13</v>
      </c>
      <c r="CD61" s="10"/>
      <c r="CE61" s="9">
        <f t="shared" si="59"/>
        <v>541742.75</v>
      </c>
      <c r="CF61" s="10"/>
      <c r="CG61" s="9">
        <f t="shared" si="60"/>
        <v>-53025.62</v>
      </c>
      <c r="CH61" s="10"/>
      <c r="CI61" s="11">
        <f t="shared" si="61"/>
        <v>0.90212000000000003</v>
      </c>
    </row>
    <row r="62" spans="1:87" x14ac:dyDescent="0.3">
      <c r="A62" s="1"/>
      <c r="B62" s="1"/>
      <c r="C62" s="1"/>
      <c r="D62" s="1"/>
      <c r="E62" s="1"/>
      <c r="F62" s="1"/>
      <c r="G62" s="1" t="s">
        <v>232</v>
      </c>
      <c r="H62" s="1"/>
      <c r="I62" s="9">
        <v>0</v>
      </c>
      <c r="J62" s="10"/>
      <c r="K62" s="9"/>
      <c r="L62" s="10"/>
      <c r="M62" s="9"/>
      <c r="N62" s="10"/>
      <c r="O62" s="11"/>
      <c r="P62" s="10"/>
      <c r="Q62" s="9">
        <v>0</v>
      </c>
      <c r="R62" s="10"/>
      <c r="S62" s="9"/>
      <c r="T62" s="10"/>
      <c r="U62" s="9"/>
      <c r="V62" s="10"/>
      <c r="W62" s="11"/>
      <c r="X62" s="10"/>
      <c r="Y62" s="9">
        <v>0</v>
      </c>
      <c r="Z62" s="10"/>
      <c r="AA62" s="9"/>
      <c r="AB62" s="10"/>
      <c r="AC62" s="9"/>
      <c r="AD62" s="10"/>
      <c r="AE62" s="11"/>
      <c r="AF62" s="10"/>
      <c r="AG62" s="9">
        <v>0</v>
      </c>
      <c r="AH62" s="10"/>
      <c r="AI62" s="9"/>
      <c r="AJ62" s="10"/>
      <c r="AK62" s="9"/>
      <c r="AL62" s="10"/>
      <c r="AM62" s="11"/>
      <c r="AN62" s="10"/>
      <c r="AO62" s="9">
        <v>0</v>
      </c>
      <c r="AP62" s="10"/>
      <c r="AQ62" s="9"/>
      <c r="AR62" s="10"/>
      <c r="AS62" s="9"/>
      <c r="AT62" s="10"/>
      <c r="AU62" s="11"/>
      <c r="AV62" s="10"/>
      <c r="AW62" s="9">
        <v>0</v>
      </c>
      <c r="AX62" s="10"/>
      <c r="AY62" s="9"/>
      <c r="AZ62" s="10"/>
      <c r="BA62" s="9"/>
      <c r="BB62" s="10"/>
      <c r="BC62" s="11"/>
      <c r="BD62" s="10"/>
      <c r="BE62" s="9">
        <v>14554.57</v>
      </c>
      <c r="BF62" s="10"/>
      <c r="BG62" s="9"/>
      <c r="BH62" s="10"/>
      <c r="BI62" s="9"/>
      <c r="BJ62" s="10"/>
      <c r="BK62" s="11"/>
      <c r="BL62" s="10"/>
      <c r="BM62" s="9">
        <v>18488.61</v>
      </c>
      <c r="BN62" s="10"/>
      <c r="BO62" s="9"/>
      <c r="BP62" s="10"/>
      <c r="BQ62" s="9"/>
      <c r="BR62" s="10"/>
      <c r="BS62" s="11"/>
      <c r="BT62" s="10"/>
      <c r="BU62" s="9">
        <v>0</v>
      </c>
      <c r="BV62" s="10"/>
      <c r="BW62" s="9"/>
      <c r="BX62" s="10"/>
      <c r="BY62" s="9"/>
      <c r="BZ62" s="10"/>
      <c r="CA62" s="11"/>
      <c r="CB62" s="10"/>
      <c r="CC62" s="9">
        <f t="shared" si="58"/>
        <v>33043.18</v>
      </c>
      <c r="CD62" s="10"/>
      <c r="CE62" s="9"/>
      <c r="CF62" s="10"/>
      <c r="CG62" s="9"/>
      <c r="CH62" s="10"/>
      <c r="CI62" s="11"/>
    </row>
    <row r="63" spans="1:87" x14ac:dyDescent="0.3">
      <c r="A63" s="1"/>
      <c r="B63" s="1"/>
      <c r="C63" s="1"/>
      <c r="D63" s="1"/>
      <c r="E63" s="1"/>
      <c r="F63" s="1"/>
      <c r="G63" s="1" t="s">
        <v>231</v>
      </c>
      <c r="H63" s="1"/>
      <c r="I63" s="9"/>
      <c r="J63" s="10"/>
      <c r="K63" s="9"/>
      <c r="L63" s="10"/>
      <c r="M63" s="9"/>
      <c r="N63" s="10"/>
      <c r="O63" s="11"/>
      <c r="P63" s="10"/>
      <c r="Q63" s="9"/>
      <c r="R63" s="10"/>
      <c r="S63" s="9"/>
      <c r="T63" s="10"/>
      <c r="U63" s="9"/>
      <c r="V63" s="10"/>
      <c r="W63" s="11"/>
      <c r="X63" s="10"/>
      <c r="Y63" s="9"/>
      <c r="Z63" s="10"/>
      <c r="AA63" s="9"/>
      <c r="AB63" s="10"/>
      <c r="AC63" s="9"/>
      <c r="AD63" s="10"/>
      <c r="AE63" s="11"/>
      <c r="AF63" s="10"/>
      <c r="AG63" s="9"/>
      <c r="AH63" s="10"/>
      <c r="AI63" s="9"/>
      <c r="AJ63" s="10"/>
      <c r="AK63" s="9"/>
      <c r="AL63" s="10"/>
      <c r="AM63" s="11"/>
      <c r="AN63" s="10"/>
      <c r="AO63" s="9"/>
      <c r="AP63" s="10"/>
      <c r="AQ63" s="9"/>
      <c r="AR63" s="10"/>
      <c r="AS63" s="9"/>
      <c r="AT63" s="10"/>
      <c r="AU63" s="11"/>
      <c r="AV63" s="10"/>
      <c r="AW63" s="9"/>
      <c r="AX63" s="10"/>
      <c r="AY63" s="9"/>
      <c r="AZ63" s="10"/>
      <c r="BA63" s="9"/>
      <c r="BB63" s="10"/>
      <c r="BC63" s="11"/>
      <c r="BD63" s="10"/>
      <c r="BE63" s="9"/>
      <c r="BF63" s="10"/>
      <c r="BG63" s="9"/>
      <c r="BH63" s="10"/>
      <c r="BI63" s="9"/>
      <c r="BJ63" s="10"/>
      <c r="BK63" s="11"/>
      <c r="BL63" s="10"/>
      <c r="BM63" s="9"/>
      <c r="BN63" s="10"/>
      <c r="BO63" s="9"/>
      <c r="BP63" s="10"/>
      <c r="BQ63" s="9"/>
      <c r="BR63" s="10"/>
      <c r="BS63" s="11"/>
      <c r="BT63" s="10"/>
      <c r="BU63" s="9"/>
      <c r="BV63" s="10"/>
      <c r="BW63" s="9"/>
      <c r="BX63" s="10"/>
      <c r="BY63" s="9"/>
      <c r="BZ63" s="10"/>
      <c r="CA63" s="11"/>
      <c r="CB63" s="10"/>
      <c r="CC63" s="9"/>
      <c r="CD63" s="10"/>
      <c r="CE63" s="9"/>
      <c r="CF63" s="10"/>
      <c r="CG63" s="9"/>
      <c r="CH63" s="10"/>
      <c r="CI63" s="11"/>
    </row>
    <row r="64" spans="1:87" hidden="1" x14ac:dyDescent="0.3">
      <c r="A64" s="1"/>
      <c r="B64" s="1"/>
      <c r="C64" s="1"/>
      <c r="D64" s="1"/>
      <c r="E64" s="1"/>
      <c r="F64" s="1"/>
      <c r="G64" s="1"/>
      <c r="H64" s="1" t="s">
        <v>230</v>
      </c>
      <c r="I64" s="9">
        <v>0</v>
      </c>
      <c r="J64" s="10"/>
      <c r="K64" s="9">
        <v>0</v>
      </c>
      <c r="L64" s="10"/>
      <c r="M64" s="9">
        <f t="shared" ref="M64:M70" si="62">ROUND((I64-K64),5)</f>
        <v>0</v>
      </c>
      <c r="N64" s="10"/>
      <c r="O64" s="11">
        <f t="shared" ref="O64:O70" si="63">ROUND(IF(K64=0, IF(I64=0, 0, 1), I64/K64),5)</f>
        <v>0</v>
      </c>
      <c r="P64" s="10"/>
      <c r="Q64" s="9">
        <v>0</v>
      </c>
      <c r="R64" s="10"/>
      <c r="S64" s="9">
        <v>0</v>
      </c>
      <c r="T64" s="10"/>
      <c r="U64" s="9">
        <f t="shared" ref="U64:U70" si="64">ROUND((Q64-S64),5)</f>
        <v>0</v>
      </c>
      <c r="V64" s="10"/>
      <c r="W64" s="11">
        <f t="shared" ref="W64:W70" si="65">ROUND(IF(S64=0, IF(Q64=0, 0, 1), Q64/S64),5)</f>
        <v>0</v>
      </c>
      <c r="X64" s="10"/>
      <c r="Y64" s="9">
        <v>0</v>
      </c>
      <c r="Z64" s="10"/>
      <c r="AA64" s="9">
        <v>0</v>
      </c>
      <c r="AB64" s="10"/>
      <c r="AC64" s="9">
        <f t="shared" ref="AC64:AC70" si="66">ROUND((Y64-AA64),5)</f>
        <v>0</v>
      </c>
      <c r="AD64" s="10"/>
      <c r="AE64" s="11">
        <f t="shared" ref="AE64:AE70" si="67">ROUND(IF(AA64=0, IF(Y64=0, 0, 1), Y64/AA64),5)</f>
        <v>0</v>
      </c>
      <c r="AF64" s="10"/>
      <c r="AG64" s="9">
        <v>0</v>
      </c>
      <c r="AH64" s="10"/>
      <c r="AI64" s="9">
        <v>0</v>
      </c>
      <c r="AJ64" s="10"/>
      <c r="AK64" s="9">
        <f t="shared" ref="AK64:AK70" si="68">ROUND((AG64-AI64),5)</f>
        <v>0</v>
      </c>
      <c r="AL64" s="10"/>
      <c r="AM64" s="11">
        <f t="shared" ref="AM64:AM70" si="69">ROUND(IF(AI64=0, IF(AG64=0, 0, 1), AG64/AI64),5)</f>
        <v>0</v>
      </c>
      <c r="AN64" s="10"/>
      <c r="AO64" s="9">
        <v>0</v>
      </c>
      <c r="AP64" s="10"/>
      <c r="AQ64" s="9">
        <v>0</v>
      </c>
      <c r="AR64" s="10"/>
      <c r="AS64" s="9">
        <f t="shared" ref="AS64:AS70" si="70">ROUND((AO64-AQ64),5)</f>
        <v>0</v>
      </c>
      <c r="AT64" s="10"/>
      <c r="AU64" s="11">
        <f t="shared" ref="AU64:AU70" si="71">ROUND(IF(AQ64=0, IF(AO64=0, 0, 1), AO64/AQ64),5)</f>
        <v>0</v>
      </c>
      <c r="AV64" s="10"/>
      <c r="AW64" s="9">
        <v>0</v>
      </c>
      <c r="AX64" s="10"/>
      <c r="AY64" s="9">
        <v>0</v>
      </c>
      <c r="AZ64" s="10"/>
      <c r="BA64" s="9">
        <f t="shared" ref="BA64:BA70" si="72">ROUND((AW64-AY64),5)</f>
        <v>0</v>
      </c>
      <c r="BB64" s="10"/>
      <c r="BC64" s="11">
        <f t="shared" ref="BC64:BC70" si="73">ROUND(IF(AY64=0, IF(AW64=0, 0, 1), AW64/AY64),5)</f>
        <v>0</v>
      </c>
      <c r="BD64" s="10"/>
      <c r="BE64" s="9">
        <v>0</v>
      </c>
      <c r="BF64" s="10"/>
      <c r="BG64" s="9"/>
      <c r="BH64" s="10"/>
      <c r="BI64" s="9"/>
      <c r="BJ64" s="10"/>
      <c r="BK64" s="11"/>
      <c r="BL64" s="10"/>
      <c r="BM64" s="9">
        <v>0</v>
      </c>
      <c r="BN64" s="10"/>
      <c r="BO64" s="9"/>
      <c r="BP64" s="10"/>
      <c r="BQ64" s="9"/>
      <c r="BR64" s="10"/>
      <c r="BS64" s="11"/>
      <c r="BT64" s="10"/>
      <c r="BU64" s="9">
        <v>0</v>
      </c>
      <c r="BV64" s="10"/>
      <c r="BW64" s="9"/>
      <c r="BX64" s="10"/>
      <c r="BY64" s="9"/>
      <c r="BZ64" s="10"/>
      <c r="CA64" s="11"/>
      <c r="CB64" s="10"/>
      <c r="CC64" s="9">
        <f t="shared" ref="CC64:CC70" si="74">ROUND(I64+Q64+Y64+AG64+AO64+AW64+BE64+BM64+BU64,5)</f>
        <v>0</v>
      </c>
      <c r="CD64" s="10"/>
      <c r="CE64" s="9">
        <f t="shared" ref="CE64:CE70" si="75">ROUND(K64+S64+AA64+AI64+AQ64+AY64+BG64+BO64+BW64,5)</f>
        <v>0</v>
      </c>
      <c r="CF64" s="10"/>
      <c r="CG64" s="9">
        <f t="shared" ref="CG64:CG70" si="76">ROUND((CC64-CE64),5)</f>
        <v>0</v>
      </c>
      <c r="CH64" s="10"/>
      <c r="CI64" s="11">
        <f t="shared" ref="CI64:CI70" si="77">ROUND(IF(CE64=0, IF(CC64=0, 0, 1), CC64/CE64),5)</f>
        <v>0</v>
      </c>
    </row>
    <row r="65" spans="1:87" hidden="1" x14ac:dyDescent="0.3">
      <c r="A65" s="1"/>
      <c r="B65" s="1"/>
      <c r="C65" s="1"/>
      <c r="D65" s="1"/>
      <c r="E65" s="1"/>
      <c r="F65" s="1"/>
      <c r="G65" s="1"/>
      <c r="H65" s="1" t="s">
        <v>229</v>
      </c>
      <c r="I65" s="9">
        <v>0</v>
      </c>
      <c r="J65" s="10"/>
      <c r="K65" s="9">
        <v>0</v>
      </c>
      <c r="L65" s="10"/>
      <c r="M65" s="9">
        <f t="shared" si="62"/>
        <v>0</v>
      </c>
      <c r="N65" s="10"/>
      <c r="O65" s="11">
        <f t="shared" si="63"/>
        <v>0</v>
      </c>
      <c r="P65" s="10"/>
      <c r="Q65" s="9">
        <v>0</v>
      </c>
      <c r="R65" s="10"/>
      <c r="S65" s="9">
        <v>0</v>
      </c>
      <c r="T65" s="10"/>
      <c r="U65" s="9">
        <f t="shared" si="64"/>
        <v>0</v>
      </c>
      <c r="V65" s="10"/>
      <c r="W65" s="11">
        <f t="shared" si="65"/>
        <v>0</v>
      </c>
      <c r="X65" s="10"/>
      <c r="Y65" s="9">
        <v>0</v>
      </c>
      <c r="Z65" s="10"/>
      <c r="AA65" s="9">
        <v>0</v>
      </c>
      <c r="AB65" s="10"/>
      <c r="AC65" s="9">
        <f t="shared" si="66"/>
        <v>0</v>
      </c>
      <c r="AD65" s="10"/>
      <c r="AE65" s="11">
        <f t="shared" si="67"/>
        <v>0</v>
      </c>
      <c r="AF65" s="10"/>
      <c r="AG65" s="9">
        <v>0</v>
      </c>
      <c r="AH65" s="10"/>
      <c r="AI65" s="9">
        <v>0</v>
      </c>
      <c r="AJ65" s="10"/>
      <c r="AK65" s="9">
        <f t="shared" si="68"/>
        <v>0</v>
      </c>
      <c r="AL65" s="10"/>
      <c r="AM65" s="11">
        <f t="shared" si="69"/>
        <v>0</v>
      </c>
      <c r="AN65" s="10"/>
      <c r="AO65" s="9">
        <v>0</v>
      </c>
      <c r="AP65" s="10"/>
      <c r="AQ65" s="9">
        <v>0</v>
      </c>
      <c r="AR65" s="10"/>
      <c r="AS65" s="9">
        <f t="shared" si="70"/>
        <v>0</v>
      </c>
      <c r="AT65" s="10"/>
      <c r="AU65" s="11">
        <f t="shared" si="71"/>
        <v>0</v>
      </c>
      <c r="AV65" s="10"/>
      <c r="AW65" s="9">
        <v>0</v>
      </c>
      <c r="AX65" s="10"/>
      <c r="AY65" s="9">
        <v>0</v>
      </c>
      <c r="AZ65" s="10"/>
      <c r="BA65" s="9">
        <f t="shared" si="72"/>
        <v>0</v>
      </c>
      <c r="BB65" s="10"/>
      <c r="BC65" s="11">
        <f t="shared" si="73"/>
        <v>0</v>
      </c>
      <c r="BD65" s="10"/>
      <c r="BE65" s="9">
        <v>0</v>
      </c>
      <c r="BF65" s="10"/>
      <c r="BG65" s="9"/>
      <c r="BH65" s="10"/>
      <c r="BI65" s="9"/>
      <c r="BJ65" s="10"/>
      <c r="BK65" s="11"/>
      <c r="BL65" s="10"/>
      <c r="BM65" s="9">
        <v>0</v>
      </c>
      <c r="BN65" s="10"/>
      <c r="BO65" s="9"/>
      <c r="BP65" s="10"/>
      <c r="BQ65" s="9"/>
      <c r="BR65" s="10"/>
      <c r="BS65" s="11"/>
      <c r="BT65" s="10"/>
      <c r="BU65" s="9">
        <v>0</v>
      </c>
      <c r="BV65" s="10"/>
      <c r="BW65" s="9"/>
      <c r="BX65" s="10"/>
      <c r="BY65" s="9"/>
      <c r="BZ65" s="10"/>
      <c r="CA65" s="11"/>
      <c r="CB65" s="10"/>
      <c r="CC65" s="9">
        <f t="shared" si="74"/>
        <v>0</v>
      </c>
      <c r="CD65" s="10"/>
      <c r="CE65" s="9">
        <f t="shared" si="75"/>
        <v>0</v>
      </c>
      <c r="CF65" s="10"/>
      <c r="CG65" s="9">
        <f t="shared" si="76"/>
        <v>0</v>
      </c>
      <c r="CH65" s="10"/>
      <c r="CI65" s="11">
        <f t="shared" si="77"/>
        <v>0</v>
      </c>
    </row>
    <row r="66" spans="1:87" hidden="1" x14ac:dyDescent="0.3">
      <c r="A66" s="1"/>
      <c r="B66" s="1"/>
      <c r="C66" s="1"/>
      <c r="D66" s="1"/>
      <c r="E66" s="1"/>
      <c r="F66" s="1"/>
      <c r="G66" s="1"/>
      <c r="H66" s="1" t="s">
        <v>228</v>
      </c>
      <c r="I66" s="9">
        <v>0</v>
      </c>
      <c r="J66" s="10"/>
      <c r="K66" s="9">
        <v>0</v>
      </c>
      <c r="L66" s="10"/>
      <c r="M66" s="9">
        <f t="shared" si="62"/>
        <v>0</v>
      </c>
      <c r="N66" s="10"/>
      <c r="O66" s="11">
        <f t="shared" si="63"/>
        <v>0</v>
      </c>
      <c r="P66" s="10"/>
      <c r="Q66" s="9">
        <v>0</v>
      </c>
      <c r="R66" s="10"/>
      <c r="S66" s="9">
        <v>0</v>
      </c>
      <c r="T66" s="10"/>
      <c r="U66" s="9">
        <f t="shared" si="64"/>
        <v>0</v>
      </c>
      <c r="V66" s="10"/>
      <c r="W66" s="11">
        <f t="shared" si="65"/>
        <v>0</v>
      </c>
      <c r="X66" s="10"/>
      <c r="Y66" s="9">
        <v>0</v>
      </c>
      <c r="Z66" s="10"/>
      <c r="AA66" s="9">
        <v>0</v>
      </c>
      <c r="AB66" s="10"/>
      <c r="AC66" s="9">
        <f t="shared" si="66"/>
        <v>0</v>
      </c>
      <c r="AD66" s="10"/>
      <c r="AE66" s="11">
        <f t="shared" si="67"/>
        <v>0</v>
      </c>
      <c r="AF66" s="10"/>
      <c r="AG66" s="9">
        <v>0</v>
      </c>
      <c r="AH66" s="10"/>
      <c r="AI66" s="9">
        <v>0</v>
      </c>
      <c r="AJ66" s="10"/>
      <c r="AK66" s="9">
        <f t="shared" si="68"/>
        <v>0</v>
      </c>
      <c r="AL66" s="10"/>
      <c r="AM66" s="11">
        <f t="shared" si="69"/>
        <v>0</v>
      </c>
      <c r="AN66" s="10"/>
      <c r="AO66" s="9">
        <v>0</v>
      </c>
      <c r="AP66" s="10"/>
      <c r="AQ66" s="9">
        <v>0</v>
      </c>
      <c r="AR66" s="10"/>
      <c r="AS66" s="9">
        <f t="shared" si="70"/>
        <v>0</v>
      </c>
      <c r="AT66" s="10"/>
      <c r="AU66" s="11">
        <f t="shared" si="71"/>
        <v>0</v>
      </c>
      <c r="AV66" s="10"/>
      <c r="AW66" s="9">
        <v>0</v>
      </c>
      <c r="AX66" s="10"/>
      <c r="AY66" s="9">
        <v>0</v>
      </c>
      <c r="AZ66" s="10"/>
      <c r="BA66" s="9">
        <f t="shared" si="72"/>
        <v>0</v>
      </c>
      <c r="BB66" s="10"/>
      <c r="BC66" s="11">
        <f t="shared" si="73"/>
        <v>0</v>
      </c>
      <c r="BD66" s="10"/>
      <c r="BE66" s="9">
        <v>0</v>
      </c>
      <c r="BF66" s="10"/>
      <c r="BG66" s="9"/>
      <c r="BH66" s="10"/>
      <c r="BI66" s="9"/>
      <c r="BJ66" s="10"/>
      <c r="BK66" s="11"/>
      <c r="BL66" s="10"/>
      <c r="BM66" s="9">
        <v>0</v>
      </c>
      <c r="BN66" s="10"/>
      <c r="BO66" s="9"/>
      <c r="BP66" s="10"/>
      <c r="BQ66" s="9"/>
      <c r="BR66" s="10"/>
      <c r="BS66" s="11"/>
      <c r="BT66" s="10"/>
      <c r="BU66" s="9">
        <v>0</v>
      </c>
      <c r="BV66" s="10"/>
      <c r="BW66" s="9"/>
      <c r="BX66" s="10"/>
      <c r="BY66" s="9"/>
      <c r="BZ66" s="10"/>
      <c r="CA66" s="11"/>
      <c r="CB66" s="10"/>
      <c r="CC66" s="9">
        <f t="shared" si="74"/>
        <v>0</v>
      </c>
      <c r="CD66" s="10"/>
      <c r="CE66" s="9">
        <f t="shared" si="75"/>
        <v>0</v>
      </c>
      <c r="CF66" s="10"/>
      <c r="CG66" s="9">
        <f t="shared" si="76"/>
        <v>0</v>
      </c>
      <c r="CH66" s="10"/>
      <c r="CI66" s="11">
        <f t="shared" si="77"/>
        <v>0</v>
      </c>
    </row>
    <row r="67" spans="1:87" hidden="1" x14ac:dyDescent="0.3">
      <c r="A67" s="1"/>
      <c r="B67" s="1"/>
      <c r="C67" s="1"/>
      <c r="D67" s="1"/>
      <c r="E67" s="1"/>
      <c r="F67" s="1"/>
      <c r="G67" s="1"/>
      <c r="H67" s="1" t="s">
        <v>227</v>
      </c>
      <c r="I67" s="9">
        <v>0</v>
      </c>
      <c r="J67" s="10"/>
      <c r="K67" s="9">
        <v>0</v>
      </c>
      <c r="L67" s="10"/>
      <c r="M67" s="9">
        <f t="shared" si="62"/>
        <v>0</v>
      </c>
      <c r="N67" s="10"/>
      <c r="O67" s="11">
        <f t="shared" si="63"/>
        <v>0</v>
      </c>
      <c r="P67" s="10"/>
      <c r="Q67" s="9">
        <v>0</v>
      </c>
      <c r="R67" s="10"/>
      <c r="S67" s="9">
        <v>0</v>
      </c>
      <c r="T67" s="10"/>
      <c r="U67" s="9">
        <f t="shared" si="64"/>
        <v>0</v>
      </c>
      <c r="V67" s="10"/>
      <c r="W67" s="11">
        <f t="shared" si="65"/>
        <v>0</v>
      </c>
      <c r="X67" s="10"/>
      <c r="Y67" s="9">
        <v>0</v>
      </c>
      <c r="Z67" s="10"/>
      <c r="AA67" s="9">
        <v>0</v>
      </c>
      <c r="AB67" s="10"/>
      <c r="AC67" s="9">
        <f t="shared" si="66"/>
        <v>0</v>
      </c>
      <c r="AD67" s="10"/>
      <c r="AE67" s="11">
        <f t="shared" si="67"/>
        <v>0</v>
      </c>
      <c r="AF67" s="10"/>
      <c r="AG67" s="9">
        <v>0</v>
      </c>
      <c r="AH67" s="10"/>
      <c r="AI67" s="9">
        <v>0</v>
      </c>
      <c r="AJ67" s="10"/>
      <c r="AK67" s="9">
        <f t="shared" si="68"/>
        <v>0</v>
      </c>
      <c r="AL67" s="10"/>
      <c r="AM67" s="11">
        <f t="shared" si="69"/>
        <v>0</v>
      </c>
      <c r="AN67" s="10"/>
      <c r="AO67" s="9">
        <v>0</v>
      </c>
      <c r="AP67" s="10"/>
      <c r="AQ67" s="9">
        <v>0</v>
      </c>
      <c r="AR67" s="10"/>
      <c r="AS67" s="9">
        <f t="shared" si="70"/>
        <v>0</v>
      </c>
      <c r="AT67" s="10"/>
      <c r="AU67" s="11">
        <f t="shared" si="71"/>
        <v>0</v>
      </c>
      <c r="AV67" s="10"/>
      <c r="AW67" s="9">
        <v>0</v>
      </c>
      <c r="AX67" s="10"/>
      <c r="AY67" s="9">
        <v>0</v>
      </c>
      <c r="AZ67" s="10"/>
      <c r="BA67" s="9">
        <f t="shared" si="72"/>
        <v>0</v>
      </c>
      <c r="BB67" s="10"/>
      <c r="BC67" s="11">
        <f t="shared" si="73"/>
        <v>0</v>
      </c>
      <c r="BD67" s="10"/>
      <c r="BE67" s="9">
        <v>0</v>
      </c>
      <c r="BF67" s="10"/>
      <c r="BG67" s="9"/>
      <c r="BH67" s="10"/>
      <c r="BI67" s="9"/>
      <c r="BJ67" s="10"/>
      <c r="BK67" s="11"/>
      <c r="BL67" s="10"/>
      <c r="BM67" s="9">
        <v>0</v>
      </c>
      <c r="BN67" s="10"/>
      <c r="BO67" s="9"/>
      <c r="BP67" s="10"/>
      <c r="BQ67" s="9"/>
      <c r="BR67" s="10"/>
      <c r="BS67" s="11"/>
      <c r="BT67" s="10"/>
      <c r="BU67" s="9">
        <v>0</v>
      </c>
      <c r="BV67" s="10"/>
      <c r="BW67" s="9"/>
      <c r="BX67" s="10"/>
      <c r="BY67" s="9"/>
      <c r="BZ67" s="10"/>
      <c r="CA67" s="11"/>
      <c r="CB67" s="10"/>
      <c r="CC67" s="9">
        <f t="shared" si="74"/>
        <v>0</v>
      </c>
      <c r="CD67" s="10"/>
      <c r="CE67" s="9">
        <f t="shared" si="75"/>
        <v>0</v>
      </c>
      <c r="CF67" s="10"/>
      <c r="CG67" s="9">
        <f t="shared" si="76"/>
        <v>0</v>
      </c>
      <c r="CH67" s="10"/>
      <c r="CI67" s="11">
        <f t="shared" si="77"/>
        <v>0</v>
      </c>
    </row>
    <row r="68" spans="1:87" ht="19.5" thickBot="1" x14ac:dyDescent="0.35">
      <c r="A68" s="1"/>
      <c r="B68" s="1"/>
      <c r="C68" s="1"/>
      <c r="D68" s="1"/>
      <c r="E68" s="1"/>
      <c r="F68" s="1"/>
      <c r="G68" s="1"/>
      <c r="H68" s="1" t="s">
        <v>226</v>
      </c>
      <c r="I68" s="9">
        <v>56171.9</v>
      </c>
      <c r="J68" s="10"/>
      <c r="K68" s="9">
        <v>83333</v>
      </c>
      <c r="L68" s="10"/>
      <c r="M68" s="9">
        <f t="shared" si="62"/>
        <v>-27161.1</v>
      </c>
      <c r="N68" s="10"/>
      <c r="O68" s="11">
        <f t="shared" si="63"/>
        <v>0.67406999999999995</v>
      </c>
      <c r="P68" s="10"/>
      <c r="Q68" s="9">
        <v>58164.06</v>
      </c>
      <c r="R68" s="10"/>
      <c r="S68" s="9">
        <v>83333</v>
      </c>
      <c r="T68" s="10"/>
      <c r="U68" s="9">
        <f t="shared" si="64"/>
        <v>-25168.94</v>
      </c>
      <c r="V68" s="10"/>
      <c r="W68" s="11">
        <f t="shared" si="65"/>
        <v>0.69796999999999998</v>
      </c>
      <c r="X68" s="10"/>
      <c r="Y68" s="9">
        <v>55850.7</v>
      </c>
      <c r="Z68" s="10"/>
      <c r="AA68" s="9">
        <v>83333</v>
      </c>
      <c r="AB68" s="10"/>
      <c r="AC68" s="9">
        <f t="shared" si="66"/>
        <v>-27482.3</v>
      </c>
      <c r="AD68" s="10"/>
      <c r="AE68" s="11">
        <f t="shared" si="67"/>
        <v>0.67020999999999997</v>
      </c>
      <c r="AF68" s="10"/>
      <c r="AG68" s="9">
        <v>56346.87</v>
      </c>
      <c r="AH68" s="10"/>
      <c r="AI68" s="9">
        <v>83333</v>
      </c>
      <c r="AJ68" s="10"/>
      <c r="AK68" s="9">
        <f t="shared" si="68"/>
        <v>-26986.13</v>
      </c>
      <c r="AL68" s="10"/>
      <c r="AM68" s="11">
        <f t="shared" si="69"/>
        <v>0.67617000000000005</v>
      </c>
      <c r="AN68" s="10"/>
      <c r="AO68" s="9">
        <v>63474.57</v>
      </c>
      <c r="AP68" s="10"/>
      <c r="AQ68" s="9">
        <v>83333</v>
      </c>
      <c r="AR68" s="10"/>
      <c r="AS68" s="9">
        <f t="shared" si="70"/>
        <v>-19858.43</v>
      </c>
      <c r="AT68" s="10"/>
      <c r="AU68" s="11">
        <f t="shared" si="71"/>
        <v>0.76170000000000004</v>
      </c>
      <c r="AV68" s="10"/>
      <c r="AW68" s="9">
        <v>94996.13</v>
      </c>
      <c r="AX68" s="10"/>
      <c r="AY68" s="9">
        <v>83333</v>
      </c>
      <c r="AZ68" s="10"/>
      <c r="BA68" s="9">
        <f t="shared" si="72"/>
        <v>11663.13</v>
      </c>
      <c r="BB68" s="10"/>
      <c r="BC68" s="11">
        <f t="shared" si="73"/>
        <v>1.1399600000000001</v>
      </c>
      <c r="BD68" s="10"/>
      <c r="BE68" s="9">
        <v>60872.66</v>
      </c>
      <c r="BF68" s="10"/>
      <c r="BG68" s="9">
        <v>83333</v>
      </c>
      <c r="BH68" s="10"/>
      <c r="BI68" s="9">
        <f>ROUND((BE68-BG68),5)</f>
        <v>-22460.34</v>
      </c>
      <c r="BJ68" s="10"/>
      <c r="BK68" s="11">
        <f>ROUND(IF(BG68=0, IF(BE68=0, 0, 1), BE68/BG68),5)</f>
        <v>0.73046999999999995</v>
      </c>
      <c r="BL68" s="10"/>
      <c r="BM68" s="9">
        <v>57047.11</v>
      </c>
      <c r="BN68" s="10"/>
      <c r="BO68" s="9">
        <v>83333</v>
      </c>
      <c r="BP68" s="10"/>
      <c r="BQ68" s="9">
        <f>ROUND((BM68-BO68),5)</f>
        <v>-26285.89</v>
      </c>
      <c r="BR68" s="10"/>
      <c r="BS68" s="11">
        <f>ROUND(IF(BO68=0, IF(BM68=0, 0, 1), BM68/BO68),5)</f>
        <v>0.68457000000000001</v>
      </c>
      <c r="BT68" s="10"/>
      <c r="BU68" s="9">
        <v>47951.4</v>
      </c>
      <c r="BV68" s="10"/>
      <c r="BW68" s="9">
        <v>83334</v>
      </c>
      <c r="BX68" s="10"/>
      <c r="BY68" s="9">
        <f>ROUND((BU68-BW68),5)</f>
        <v>-35382.6</v>
      </c>
      <c r="BZ68" s="10"/>
      <c r="CA68" s="11">
        <f>ROUND(IF(BW68=0, IF(BU68=0, 0, 1), BU68/BW68),5)</f>
        <v>0.57540999999999998</v>
      </c>
      <c r="CB68" s="10"/>
      <c r="CC68" s="9">
        <f t="shared" si="74"/>
        <v>550875.4</v>
      </c>
      <c r="CD68" s="10"/>
      <c r="CE68" s="9">
        <f t="shared" si="75"/>
        <v>749998</v>
      </c>
      <c r="CF68" s="10"/>
      <c r="CG68" s="9">
        <f t="shared" si="76"/>
        <v>-199122.6</v>
      </c>
      <c r="CH68" s="10"/>
      <c r="CI68" s="11">
        <f t="shared" si="77"/>
        <v>0.73450000000000004</v>
      </c>
    </row>
    <row r="69" spans="1:87" ht="19.5" thickBot="1" x14ac:dyDescent="0.35">
      <c r="A69" s="1"/>
      <c r="B69" s="1"/>
      <c r="C69" s="1"/>
      <c r="D69" s="1"/>
      <c r="E69" s="1"/>
      <c r="F69" s="1"/>
      <c r="G69" s="1" t="s">
        <v>225</v>
      </c>
      <c r="H69" s="1"/>
      <c r="I69" s="14">
        <f>ROUND(SUM(I63:I68),5)</f>
        <v>56171.9</v>
      </c>
      <c r="J69" s="10"/>
      <c r="K69" s="14">
        <f>ROUND(SUM(K63:K68),5)</f>
        <v>83333</v>
      </c>
      <c r="L69" s="10"/>
      <c r="M69" s="14">
        <f t="shared" si="62"/>
        <v>-27161.1</v>
      </c>
      <c r="N69" s="10"/>
      <c r="O69" s="15">
        <f t="shared" si="63"/>
        <v>0.67406999999999995</v>
      </c>
      <c r="P69" s="10"/>
      <c r="Q69" s="14">
        <f>ROUND(SUM(Q63:Q68),5)</f>
        <v>58164.06</v>
      </c>
      <c r="R69" s="10"/>
      <c r="S69" s="14">
        <f>ROUND(SUM(S63:S68),5)</f>
        <v>83333</v>
      </c>
      <c r="T69" s="10"/>
      <c r="U69" s="14">
        <f t="shared" si="64"/>
        <v>-25168.94</v>
      </c>
      <c r="V69" s="10"/>
      <c r="W69" s="15">
        <f t="shared" si="65"/>
        <v>0.69796999999999998</v>
      </c>
      <c r="X69" s="10"/>
      <c r="Y69" s="14">
        <f>ROUND(SUM(Y63:Y68),5)</f>
        <v>55850.7</v>
      </c>
      <c r="Z69" s="10"/>
      <c r="AA69" s="14">
        <f>ROUND(SUM(AA63:AA68),5)</f>
        <v>83333</v>
      </c>
      <c r="AB69" s="10"/>
      <c r="AC69" s="14">
        <f t="shared" si="66"/>
        <v>-27482.3</v>
      </c>
      <c r="AD69" s="10"/>
      <c r="AE69" s="15">
        <f t="shared" si="67"/>
        <v>0.67020999999999997</v>
      </c>
      <c r="AF69" s="10"/>
      <c r="AG69" s="14">
        <f>ROUND(SUM(AG63:AG68),5)</f>
        <v>56346.87</v>
      </c>
      <c r="AH69" s="10"/>
      <c r="AI69" s="14">
        <f>ROUND(SUM(AI63:AI68),5)</f>
        <v>83333</v>
      </c>
      <c r="AJ69" s="10"/>
      <c r="AK69" s="14">
        <f t="shared" si="68"/>
        <v>-26986.13</v>
      </c>
      <c r="AL69" s="10"/>
      <c r="AM69" s="15">
        <f t="shared" si="69"/>
        <v>0.67617000000000005</v>
      </c>
      <c r="AN69" s="10"/>
      <c r="AO69" s="14">
        <f>ROUND(SUM(AO63:AO68),5)</f>
        <v>63474.57</v>
      </c>
      <c r="AP69" s="10"/>
      <c r="AQ69" s="14">
        <f>ROUND(SUM(AQ63:AQ68),5)</f>
        <v>83333</v>
      </c>
      <c r="AR69" s="10"/>
      <c r="AS69" s="14">
        <f t="shared" si="70"/>
        <v>-19858.43</v>
      </c>
      <c r="AT69" s="10"/>
      <c r="AU69" s="15">
        <f t="shared" si="71"/>
        <v>0.76170000000000004</v>
      </c>
      <c r="AV69" s="10"/>
      <c r="AW69" s="14">
        <f>ROUND(SUM(AW63:AW68),5)</f>
        <v>94996.13</v>
      </c>
      <c r="AX69" s="10"/>
      <c r="AY69" s="14">
        <f>ROUND(SUM(AY63:AY68),5)</f>
        <v>83333</v>
      </c>
      <c r="AZ69" s="10"/>
      <c r="BA69" s="14">
        <f t="shared" si="72"/>
        <v>11663.13</v>
      </c>
      <c r="BB69" s="10"/>
      <c r="BC69" s="15">
        <f t="shared" si="73"/>
        <v>1.1399600000000001</v>
      </c>
      <c r="BD69" s="10"/>
      <c r="BE69" s="14">
        <f>ROUND(SUM(BE63:BE68),5)</f>
        <v>60872.66</v>
      </c>
      <c r="BF69" s="10"/>
      <c r="BG69" s="14">
        <f>ROUND(SUM(BG63:BG68),5)</f>
        <v>83333</v>
      </c>
      <c r="BH69" s="10"/>
      <c r="BI69" s="14">
        <f>ROUND((BE69-BG69),5)</f>
        <v>-22460.34</v>
      </c>
      <c r="BJ69" s="10"/>
      <c r="BK69" s="15">
        <f>ROUND(IF(BG69=0, IF(BE69=0, 0, 1), BE69/BG69),5)</f>
        <v>0.73046999999999995</v>
      </c>
      <c r="BL69" s="10"/>
      <c r="BM69" s="14">
        <f>ROUND(SUM(BM63:BM68),5)</f>
        <v>57047.11</v>
      </c>
      <c r="BN69" s="10"/>
      <c r="BO69" s="14">
        <f>ROUND(SUM(BO63:BO68),5)</f>
        <v>83333</v>
      </c>
      <c r="BP69" s="10"/>
      <c r="BQ69" s="14">
        <f>ROUND((BM69-BO69),5)</f>
        <v>-26285.89</v>
      </c>
      <c r="BR69" s="10"/>
      <c r="BS69" s="15">
        <f>ROUND(IF(BO69=0, IF(BM69=0, 0, 1), BM69/BO69),5)</f>
        <v>0.68457000000000001</v>
      </c>
      <c r="BT69" s="10"/>
      <c r="BU69" s="14">
        <f>ROUND(SUM(BU63:BU68),5)</f>
        <v>47951.4</v>
      </c>
      <c r="BV69" s="10"/>
      <c r="BW69" s="14">
        <f>ROUND(SUM(BW63:BW68),5)</f>
        <v>83334</v>
      </c>
      <c r="BX69" s="10"/>
      <c r="BY69" s="14">
        <f>ROUND((BU69-BW69),5)</f>
        <v>-35382.6</v>
      </c>
      <c r="BZ69" s="10"/>
      <c r="CA69" s="15">
        <f>ROUND(IF(BW69=0, IF(BU69=0, 0, 1), BU69/BW69),5)</f>
        <v>0.57540999999999998</v>
      </c>
      <c r="CB69" s="10"/>
      <c r="CC69" s="14">
        <f t="shared" si="74"/>
        <v>550875.4</v>
      </c>
      <c r="CD69" s="10"/>
      <c r="CE69" s="14">
        <f t="shared" si="75"/>
        <v>749998</v>
      </c>
      <c r="CF69" s="10"/>
      <c r="CG69" s="14">
        <f t="shared" si="76"/>
        <v>-199122.6</v>
      </c>
      <c r="CH69" s="10"/>
      <c r="CI69" s="15">
        <f t="shared" si="77"/>
        <v>0.73450000000000004</v>
      </c>
    </row>
    <row r="70" spans="1:87" x14ac:dyDescent="0.3">
      <c r="A70" s="1"/>
      <c r="B70" s="1"/>
      <c r="C70" s="1"/>
      <c r="D70" s="1"/>
      <c r="E70" s="1"/>
      <c r="F70" s="1" t="s">
        <v>224</v>
      </c>
      <c r="G70" s="1"/>
      <c r="H70" s="1"/>
      <c r="I70" s="9">
        <f>ROUND(SUM(I6:I8)+I12+SUM(I23:I24)+SUM(I31:I33)+I40+I47+SUM(I61:I62)+I69,5)</f>
        <v>168525.96</v>
      </c>
      <c r="J70" s="10"/>
      <c r="K70" s="9">
        <f>ROUND(SUM(K6:K8)+K12+SUM(K23:K24)+SUM(K31:K33)+K40+K47+SUM(K61:K62)+K69,5)</f>
        <v>270320.75</v>
      </c>
      <c r="L70" s="10"/>
      <c r="M70" s="9">
        <f t="shared" si="62"/>
        <v>-101794.79</v>
      </c>
      <c r="N70" s="10"/>
      <c r="O70" s="11">
        <f t="shared" si="63"/>
        <v>0.62343000000000004</v>
      </c>
      <c r="P70" s="10"/>
      <c r="Q70" s="9">
        <f>ROUND(SUM(Q6:Q8)+Q12+SUM(Q23:Q24)+SUM(Q31:Q33)+Q40+Q47+SUM(Q61:Q62)+Q69,5)</f>
        <v>256253.07</v>
      </c>
      <c r="R70" s="10"/>
      <c r="S70" s="9">
        <f>ROUND(SUM(S6:S8)+S12+SUM(S23:S24)+SUM(S31:S33)+S40+S47+SUM(S61:S62)+S69,5)</f>
        <v>270322.75</v>
      </c>
      <c r="T70" s="10"/>
      <c r="U70" s="9">
        <f t="shared" si="64"/>
        <v>-14069.68</v>
      </c>
      <c r="V70" s="10"/>
      <c r="W70" s="11">
        <f t="shared" si="65"/>
        <v>0.94794999999999996</v>
      </c>
      <c r="X70" s="10"/>
      <c r="Y70" s="9">
        <f>ROUND(SUM(Y6:Y8)+Y12+SUM(Y23:Y24)+SUM(Y31:Y33)+Y40+Y47+SUM(Y61:Y62)+Y69,5)</f>
        <v>204981.73</v>
      </c>
      <c r="Z70" s="10"/>
      <c r="AA70" s="9">
        <f>ROUND(SUM(AA6:AA8)+AA12+SUM(AA23:AA24)+SUM(AA31:AA33)+AA40+AA47+SUM(AA61:AA62)+AA69,5)</f>
        <v>270323.75</v>
      </c>
      <c r="AB70" s="10"/>
      <c r="AC70" s="9">
        <f t="shared" si="66"/>
        <v>-65342.02</v>
      </c>
      <c r="AD70" s="10"/>
      <c r="AE70" s="11">
        <f t="shared" si="67"/>
        <v>0.75827999999999995</v>
      </c>
      <c r="AF70" s="10"/>
      <c r="AG70" s="9">
        <f>ROUND(SUM(AG6:AG8)+AG12+SUM(AG23:AG24)+SUM(AG31:AG33)+AG40+AG47+SUM(AG61:AG62)+AG69,5)</f>
        <v>195244.97</v>
      </c>
      <c r="AH70" s="10"/>
      <c r="AI70" s="9">
        <f>ROUND(SUM(AI6:AI8)+AI12+SUM(AI23:AI24)+SUM(AI31:AI33)+AI40+AI47+SUM(AI61:AI62)+AI69,5)</f>
        <v>270324.75</v>
      </c>
      <c r="AJ70" s="10"/>
      <c r="AK70" s="9">
        <f t="shared" si="68"/>
        <v>-75079.78</v>
      </c>
      <c r="AL70" s="10"/>
      <c r="AM70" s="11">
        <f t="shared" si="69"/>
        <v>0.72226000000000001</v>
      </c>
      <c r="AN70" s="10"/>
      <c r="AO70" s="9">
        <f>ROUND(SUM(AO6:AO8)+AO12+SUM(AO23:AO24)+SUM(AO31:AO33)+AO40+AO47+SUM(AO61:AO62)+AO69,5)</f>
        <v>244795.78</v>
      </c>
      <c r="AP70" s="10"/>
      <c r="AQ70" s="9">
        <f>ROUND(SUM(AQ6:AQ8)+AQ12+SUM(AQ23:AQ24)+SUM(AQ31:AQ33)+AQ40+AQ47+SUM(AQ61:AQ62)+AQ69,5)</f>
        <v>270327.75</v>
      </c>
      <c r="AR70" s="10"/>
      <c r="AS70" s="9">
        <f t="shared" si="70"/>
        <v>-25531.97</v>
      </c>
      <c r="AT70" s="10"/>
      <c r="AU70" s="11">
        <f t="shared" si="71"/>
        <v>0.90554999999999997</v>
      </c>
      <c r="AV70" s="10"/>
      <c r="AW70" s="9">
        <f>ROUND(SUM(AW6:AW8)+AW12+SUM(AW23:AW24)+SUM(AW31:AW33)+AW40+AW47+SUM(AW61:AW62)+AW69,5)</f>
        <v>427531.75</v>
      </c>
      <c r="AX70" s="10"/>
      <c r="AY70" s="9">
        <f>ROUND(SUM(AY6:AY8)+AY12+SUM(AY23:AY24)+SUM(AY31:AY33)+AY40+AY47+SUM(AY61:AY62)+AY69,5)</f>
        <v>270328.75</v>
      </c>
      <c r="AZ70" s="10"/>
      <c r="BA70" s="9">
        <f t="shared" si="72"/>
        <v>157203</v>
      </c>
      <c r="BB70" s="10"/>
      <c r="BC70" s="11">
        <f t="shared" si="73"/>
        <v>1.5815300000000001</v>
      </c>
      <c r="BD70" s="10"/>
      <c r="BE70" s="9">
        <f>ROUND(SUM(BE6:BE8)+BE12+SUM(BE23:BE24)+SUM(BE31:BE33)+BE40+BE47+SUM(BE61:BE62)+BE69,5)</f>
        <v>237175.54</v>
      </c>
      <c r="BF70" s="10"/>
      <c r="BG70" s="9">
        <f>ROUND(SUM(BG6:BG8)+BG12+SUM(BG23:BG24)+SUM(BG31:BG33)+BG40+BG47+SUM(BG61:BG62)+BG69,5)</f>
        <v>270329.75</v>
      </c>
      <c r="BH70" s="10"/>
      <c r="BI70" s="9">
        <f>ROUND((BE70-BG70),5)</f>
        <v>-33154.21</v>
      </c>
      <c r="BJ70" s="10"/>
      <c r="BK70" s="11">
        <f>ROUND(IF(BG70=0, IF(BE70=0, 0, 1), BE70/BG70),5)</f>
        <v>0.87736000000000003</v>
      </c>
      <c r="BL70" s="10"/>
      <c r="BM70" s="9">
        <f>ROUND(SUM(BM6:BM8)+BM12+SUM(BM23:BM24)+SUM(BM31:BM33)+BM40+BM47+SUM(BM61:BM62)+BM69,5)</f>
        <v>221841.77</v>
      </c>
      <c r="BN70" s="10"/>
      <c r="BO70" s="9">
        <f>ROUND(SUM(BO6:BO8)+BO12+SUM(BO23:BO24)+SUM(BO31:BO33)+BO40+BO47+SUM(BO61:BO62)+BO69,5)</f>
        <v>270329.75</v>
      </c>
      <c r="BP70" s="10"/>
      <c r="BQ70" s="9">
        <f>ROUND((BM70-BO70),5)</f>
        <v>-48487.98</v>
      </c>
      <c r="BR70" s="10"/>
      <c r="BS70" s="11">
        <f>ROUND(IF(BO70=0, IF(BM70=0, 0, 1), BM70/BO70),5)</f>
        <v>0.82062999999999997</v>
      </c>
      <c r="BT70" s="10"/>
      <c r="BU70" s="9">
        <f>ROUND(SUM(BU6:BU8)+BU12+SUM(BU23:BU24)+SUM(BU31:BU33)+BU40+BU47+SUM(BU61:BU62)+BU69,5)</f>
        <v>177018.98</v>
      </c>
      <c r="BV70" s="10"/>
      <c r="BW70" s="9">
        <f>ROUND(SUM(BW6:BW8)+BW12+SUM(BW23:BW24)+SUM(BW31:BW33)+BW40+BW47+SUM(BW61:BW62)+BW69,5)</f>
        <v>270335.75</v>
      </c>
      <c r="BX70" s="10"/>
      <c r="BY70" s="9">
        <f>ROUND((BU70-BW70),5)</f>
        <v>-93316.77</v>
      </c>
      <c r="BZ70" s="10"/>
      <c r="CA70" s="11">
        <f>ROUND(IF(BW70=0, IF(BU70=0, 0, 1), BU70/BW70),5)</f>
        <v>0.65481</v>
      </c>
      <c r="CB70" s="10"/>
      <c r="CC70" s="9">
        <f t="shared" si="74"/>
        <v>2133369.5499999998</v>
      </c>
      <c r="CD70" s="10"/>
      <c r="CE70" s="9">
        <f t="shared" si="75"/>
        <v>2432943.75</v>
      </c>
      <c r="CF70" s="10"/>
      <c r="CG70" s="9">
        <f t="shared" si="76"/>
        <v>-299574.2</v>
      </c>
      <c r="CH70" s="10"/>
      <c r="CI70" s="11">
        <f t="shared" si="77"/>
        <v>0.87687000000000004</v>
      </c>
    </row>
    <row r="71" spans="1:87" x14ac:dyDescent="0.3">
      <c r="A71" s="1"/>
      <c r="B71" s="1"/>
      <c r="C71" s="1"/>
      <c r="D71" s="1"/>
      <c r="E71" s="1"/>
      <c r="F71" s="1" t="s">
        <v>223</v>
      </c>
      <c r="G71" s="1"/>
      <c r="H71" s="1"/>
      <c r="I71" s="9"/>
      <c r="J71" s="10"/>
      <c r="K71" s="9"/>
      <c r="L71" s="10"/>
      <c r="M71" s="9"/>
      <c r="N71" s="10"/>
      <c r="O71" s="11"/>
      <c r="P71" s="10"/>
      <c r="Q71" s="9"/>
      <c r="R71" s="10"/>
      <c r="S71" s="9"/>
      <c r="T71" s="10"/>
      <c r="U71" s="9"/>
      <c r="V71" s="10"/>
      <c r="W71" s="11"/>
      <c r="X71" s="10"/>
      <c r="Y71" s="9"/>
      <c r="Z71" s="10"/>
      <c r="AA71" s="9"/>
      <c r="AB71" s="10"/>
      <c r="AC71" s="9"/>
      <c r="AD71" s="10"/>
      <c r="AE71" s="11"/>
      <c r="AF71" s="10"/>
      <c r="AG71" s="9"/>
      <c r="AH71" s="10"/>
      <c r="AI71" s="9"/>
      <c r="AJ71" s="10"/>
      <c r="AK71" s="9"/>
      <c r="AL71" s="10"/>
      <c r="AM71" s="11"/>
      <c r="AN71" s="10"/>
      <c r="AO71" s="9"/>
      <c r="AP71" s="10"/>
      <c r="AQ71" s="9"/>
      <c r="AR71" s="10"/>
      <c r="AS71" s="9"/>
      <c r="AT71" s="10"/>
      <c r="AU71" s="11"/>
      <c r="AV71" s="10"/>
      <c r="AW71" s="9"/>
      <c r="AX71" s="10"/>
      <c r="AY71" s="9"/>
      <c r="AZ71" s="10"/>
      <c r="BA71" s="9"/>
      <c r="BB71" s="10"/>
      <c r="BC71" s="11"/>
      <c r="BD71" s="10"/>
      <c r="BE71" s="9"/>
      <c r="BF71" s="10"/>
      <c r="BG71" s="9"/>
      <c r="BH71" s="10"/>
      <c r="BI71" s="9"/>
      <c r="BJ71" s="10"/>
      <c r="BK71" s="11"/>
      <c r="BL71" s="10"/>
      <c r="BM71" s="9"/>
      <c r="BN71" s="10"/>
      <c r="BO71" s="9"/>
      <c r="BP71" s="10"/>
      <c r="BQ71" s="9"/>
      <c r="BR71" s="10"/>
      <c r="BS71" s="11"/>
      <c r="BT71" s="10"/>
      <c r="BU71" s="9"/>
      <c r="BV71" s="10"/>
      <c r="BW71" s="9"/>
      <c r="BX71" s="10"/>
      <c r="BY71" s="9"/>
      <c r="BZ71" s="10"/>
      <c r="CA71" s="11"/>
      <c r="CB71" s="10"/>
      <c r="CC71" s="9"/>
      <c r="CD71" s="10"/>
      <c r="CE71" s="9"/>
      <c r="CF71" s="10"/>
      <c r="CG71" s="9"/>
      <c r="CH71" s="10"/>
      <c r="CI71" s="11"/>
    </row>
    <row r="72" spans="1:87" x14ac:dyDescent="0.3">
      <c r="A72" s="1"/>
      <c r="B72" s="1"/>
      <c r="C72" s="1"/>
      <c r="D72" s="1"/>
      <c r="E72" s="1"/>
      <c r="F72" s="1"/>
      <c r="G72" s="1" t="s">
        <v>222</v>
      </c>
      <c r="H72" s="1"/>
      <c r="I72" s="9">
        <v>0</v>
      </c>
      <c r="J72" s="10"/>
      <c r="K72" s="9"/>
      <c r="L72" s="10"/>
      <c r="M72" s="9"/>
      <c r="N72" s="10"/>
      <c r="O72" s="11"/>
      <c r="P72" s="10"/>
      <c r="Q72" s="9">
        <v>3000</v>
      </c>
      <c r="R72" s="10"/>
      <c r="S72" s="9"/>
      <c r="T72" s="10"/>
      <c r="U72" s="9"/>
      <c r="V72" s="10"/>
      <c r="W72" s="11"/>
      <c r="X72" s="10"/>
      <c r="Y72" s="9">
        <v>0</v>
      </c>
      <c r="Z72" s="10"/>
      <c r="AA72" s="9"/>
      <c r="AB72" s="10"/>
      <c r="AC72" s="9"/>
      <c r="AD72" s="10"/>
      <c r="AE72" s="11"/>
      <c r="AF72" s="10"/>
      <c r="AG72" s="9">
        <v>0</v>
      </c>
      <c r="AH72" s="10"/>
      <c r="AI72" s="9"/>
      <c r="AJ72" s="10"/>
      <c r="AK72" s="9"/>
      <c r="AL72" s="10"/>
      <c r="AM72" s="11"/>
      <c r="AN72" s="10"/>
      <c r="AO72" s="9">
        <v>0</v>
      </c>
      <c r="AP72" s="10"/>
      <c r="AQ72" s="9"/>
      <c r="AR72" s="10"/>
      <c r="AS72" s="9"/>
      <c r="AT72" s="10"/>
      <c r="AU72" s="11"/>
      <c r="AV72" s="10"/>
      <c r="AW72" s="9">
        <v>0</v>
      </c>
      <c r="AX72" s="10"/>
      <c r="AY72" s="9"/>
      <c r="AZ72" s="10"/>
      <c r="BA72" s="9"/>
      <c r="BB72" s="10"/>
      <c r="BC72" s="11"/>
      <c r="BD72" s="10"/>
      <c r="BE72" s="9">
        <v>0</v>
      </c>
      <c r="BF72" s="10"/>
      <c r="BG72" s="9"/>
      <c r="BH72" s="10"/>
      <c r="BI72" s="9"/>
      <c r="BJ72" s="10"/>
      <c r="BK72" s="11"/>
      <c r="BL72" s="10"/>
      <c r="BM72" s="9">
        <v>0</v>
      </c>
      <c r="BN72" s="10"/>
      <c r="BO72" s="9"/>
      <c r="BP72" s="10"/>
      <c r="BQ72" s="9"/>
      <c r="BR72" s="10"/>
      <c r="BS72" s="11"/>
      <c r="BT72" s="10"/>
      <c r="BU72" s="9">
        <v>0</v>
      </c>
      <c r="BV72" s="10"/>
      <c r="BW72" s="9"/>
      <c r="BX72" s="10"/>
      <c r="BY72" s="9"/>
      <c r="BZ72" s="10"/>
      <c r="CA72" s="11"/>
      <c r="CB72" s="10"/>
      <c r="CC72" s="9">
        <f t="shared" ref="CC72:CC87" si="78">ROUND(I72+Q72+Y72+AG72+AO72+AW72+BE72+BM72+BU72,5)</f>
        <v>3000</v>
      </c>
      <c r="CD72" s="10"/>
      <c r="CE72" s="9"/>
      <c r="CF72" s="10"/>
      <c r="CG72" s="9"/>
      <c r="CH72" s="10"/>
      <c r="CI72" s="11"/>
    </row>
    <row r="73" spans="1:87" hidden="1" x14ac:dyDescent="0.3">
      <c r="A73" s="1"/>
      <c r="B73" s="1"/>
      <c r="C73" s="1"/>
      <c r="D73" s="1"/>
      <c r="E73" s="1"/>
      <c r="F73" s="1"/>
      <c r="G73" s="1" t="s">
        <v>221</v>
      </c>
      <c r="H73" s="1"/>
      <c r="I73" s="9">
        <v>0</v>
      </c>
      <c r="J73" s="10"/>
      <c r="K73" s="9">
        <v>0</v>
      </c>
      <c r="L73" s="10"/>
      <c r="M73" s="9">
        <f>ROUND((I73-K73),5)</f>
        <v>0</v>
      </c>
      <c r="N73" s="10"/>
      <c r="O73" s="11">
        <f>ROUND(IF(K73=0, IF(I73=0, 0, 1), I73/K73),5)</f>
        <v>0</v>
      </c>
      <c r="P73" s="10"/>
      <c r="Q73" s="9">
        <v>0</v>
      </c>
      <c r="R73" s="10"/>
      <c r="S73" s="9">
        <v>0</v>
      </c>
      <c r="T73" s="10"/>
      <c r="U73" s="9">
        <f>ROUND((Q73-S73),5)</f>
        <v>0</v>
      </c>
      <c r="V73" s="10"/>
      <c r="W73" s="11">
        <f>ROUND(IF(S73=0, IF(Q73=0, 0, 1), Q73/S73),5)</f>
        <v>0</v>
      </c>
      <c r="X73" s="10"/>
      <c r="Y73" s="9">
        <v>0</v>
      </c>
      <c r="Z73" s="10"/>
      <c r="AA73" s="9">
        <v>0</v>
      </c>
      <c r="AB73" s="10"/>
      <c r="AC73" s="9">
        <f>ROUND((Y73-AA73),5)</f>
        <v>0</v>
      </c>
      <c r="AD73" s="10"/>
      <c r="AE73" s="11">
        <f>ROUND(IF(AA73=0, IF(Y73=0, 0, 1), Y73/AA73),5)</f>
        <v>0</v>
      </c>
      <c r="AF73" s="10"/>
      <c r="AG73" s="9">
        <v>0</v>
      </c>
      <c r="AH73" s="10"/>
      <c r="AI73" s="9">
        <v>0</v>
      </c>
      <c r="AJ73" s="10"/>
      <c r="AK73" s="9">
        <f>ROUND((AG73-AI73),5)</f>
        <v>0</v>
      </c>
      <c r="AL73" s="10"/>
      <c r="AM73" s="11">
        <f>ROUND(IF(AI73=0, IF(AG73=0, 0, 1), AG73/AI73),5)</f>
        <v>0</v>
      </c>
      <c r="AN73" s="10"/>
      <c r="AO73" s="9">
        <v>0</v>
      </c>
      <c r="AP73" s="10"/>
      <c r="AQ73" s="9">
        <v>0</v>
      </c>
      <c r="AR73" s="10"/>
      <c r="AS73" s="9">
        <f>ROUND((AO73-AQ73),5)</f>
        <v>0</v>
      </c>
      <c r="AT73" s="10"/>
      <c r="AU73" s="11">
        <f>ROUND(IF(AQ73=0, IF(AO73=0, 0, 1), AO73/AQ73),5)</f>
        <v>0</v>
      </c>
      <c r="AV73" s="10"/>
      <c r="AW73" s="9">
        <v>0</v>
      </c>
      <c r="AX73" s="10"/>
      <c r="AY73" s="9">
        <v>0</v>
      </c>
      <c r="AZ73" s="10"/>
      <c r="BA73" s="9">
        <f>ROUND((AW73-AY73),5)</f>
        <v>0</v>
      </c>
      <c r="BB73" s="10"/>
      <c r="BC73" s="11">
        <f>ROUND(IF(AY73=0, IF(AW73=0, 0, 1), AW73/AY73),5)</f>
        <v>0</v>
      </c>
      <c r="BD73" s="10"/>
      <c r="BE73" s="9">
        <v>0</v>
      </c>
      <c r="BF73" s="10"/>
      <c r="BG73" s="9"/>
      <c r="BH73" s="10"/>
      <c r="BI73" s="9"/>
      <c r="BJ73" s="10"/>
      <c r="BK73" s="11"/>
      <c r="BL73" s="10"/>
      <c r="BM73" s="9">
        <v>0</v>
      </c>
      <c r="BN73" s="10"/>
      <c r="BO73" s="9"/>
      <c r="BP73" s="10"/>
      <c r="BQ73" s="9"/>
      <c r="BR73" s="10"/>
      <c r="BS73" s="11"/>
      <c r="BT73" s="10"/>
      <c r="BU73" s="9">
        <v>0</v>
      </c>
      <c r="BV73" s="10"/>
      <c r="BW73" s="9"/>
      <c r="BX73" s="10"/>
      <c r="BY73" s="9"/>
      <c r="BZ73" s="10"/>
      <c r="CA73" s="11"/>
      <c r="CB73" s="10"/>
      <c r="CC73" s="9">
        <f t="shared" si="78"/>
        <v>0</v>
      </c>
      <c r="CD73" s="10"/>
      <c r="CE73" s="9">
        <f>ROUND(K73+S73+AA73+AI73+AQ73+AY73+BG73+BO73+BW73,5)</f>
        <v>0</v>
      </c>
      <c r="CF73" s="10"/>
      <c r="CG73" s="9">
        <f>ROUND((CC73-CE73),5)</f>
        <v>0</v>
      </c>
      <c r="CH73" s="10"/>
      <c r="CI73" s="11">
        <f>ROUND(IF(CE73=0, IF(CC73=0, 0, 1), CC73/CE73),5)</f>
        <v>0</v>
      </c>
    </row>
    <row r="74" spans="1:87" x14ac:dyDescent="0.3">
      <c r="A74" s="1"/>
      <c r="B74" s="1"/>
      <c r="C74" s="1"/>
      <c r="D74" s="1"/>
      <c r="E74" s="1"/>
      <c r="F74" s="1"/>
      <c r="G74" s="1" t="s">
        <v>220</v>
      </c>
      <c r="H74" s="1"/>
      <c r="I74" s="9">
        <v>0</v>
      </c>
      <c r="J74" s="10"/>
      <c r="K74" s="9">
        <v>833</v>
      </c>
      <c r="L74" s="10"/>
      <c r="M74" s="9">
        <f>ROUND((I74-K74),5)</f>
        <v>-833</v>
      </c>
      <c r="N74" s="10"/>
      <c r="O74" s="11">
        <f>ROUND(IF(K74=0, IF(I74=0, 0, 1), I74/K74),5)</f>
        <v>0</v>
      </c>
      <c r="P74" s="10"/>
      <c r="Q74" s="9">
        <v>10000</v>
      </c>
      <c r="R74" s="10"/>
      <c r="S74" s="9">
        <v>833</v>
      </c>
      <c r="T74" s="10"/>
      <c r="U74" s="9">
        <f>ROUND((Q74-S74),5)</f>
        <v>9167</v>
      </c>
      <c r="V74" s="10"/>
      <c r="W74" s="11">
        <f>ROUND(IF(S74=0, IF(Q74=0, 0, 1), Q74/S74),5)</f>
        <v>12.004799999999999</v>
      </c>
      <c r="X74" s="10"/>
      <c r="Y74" s="9">
        <v>0</v>
      </c>
      <c r="Z74" s="10"/>
      <c r="AA74" s="9">
        <v>833</v>
      </c>
      <c r="AB74" s="10"/>
      <c r="AC74" s="9">
        <f>ROUND((Y74-AA74),5)</f>
        <v>-833</v>
      </c>
      <c r="AD74" s="10"/>
      <c r="AE74" s="11">
        <f>ROUND(IF(AA74=0, IF(Y74=0, 0, 1), Y74/AA74),5)</f>
        <v>0</v>
      </c>
      <c r="AF74" s="10"/>
      <c r="AG74" s="9">
        <v>0</v>
      </c>
      <c r="AH74" s="10"/>
      <c r="AI74" s="9">
        <v>833</v>
      </c>
      <c r="AJ74" s="10"/>
      <c r="AK74" s="9">
        <f>ROUND((AG74-AI74),5)</f>
        <v>-833</v>
      </c>
      <c r="AL74" s="10"/>
      <c r="AM74" s="11">
        <f>ROUND(IF(AI74=0, IF(AG74=0, 0, 1), AG74/AI74),5)</f>
        <v>0</v>
      </c>
      <c r="AN74" s="10"/>
      <c r="AO74" s="9">
        <v>0</v>
      </c>
      <c r="AP74" s="10"/>
      <c r="AQ74" s="9">
        <v>833</v>
      </c>
      <c r="AR74" s="10"/>
      <c r="AS74" s="9">
        <f>ROUND((AO74-AQ74),5)</f>
        <v>-833</v>
      </c>
      <c r="AT74" s="10"/>
      <c r="AU74" s="11">
        <f>ROUND(IF(AQ74=0, IF(AO74=0, 0, 1), AO74/AQ74),5)</f>
        <v>0</v>
      </c>
      <c r="AV74" s="10"/>
      <c r="AW74" s="9">
        <v>0</v>
      </c>
      <c r="AX74" s="10"/>
      <c r="AY74" s="9">
        <v>833</v>
      </c>
      <c r="AZ74" s="10"/>
      <c r="BA74" s="9">
        <f>ROUND((AW74-AY74),5)</f>
        <v>-833</v>
      </c>
      <c r="BB74" s="10"/>
      <c r="BC74" s="11">
        <f>ROUND(IF(AY74=0, IF(AW74=0, 0, 1), AW74/AY74),5)</f>
        <v>0</v>
      </c>
      <c r="BD74" s="10"/>
      <c r="BE74" s="9">
        <v>0</v>
      </c>
      <c r="BF74" s="10"/>
      <c r="BG74" s="9">
        <v>833</v>
      </c>
      <c r="BH74" s="10"/>
      <c r="BI74" s="9">
        <f>ROUND((BE74-BG74),5)</f>
        <v>-833</v>
      </c>
      <c r="BJ74" s="10"/>
      <c r="BK74" s="11">
        <f>ROUND(IF(BG74=0, IF(BE74=0, 0, 1), BE74/BG74),5)</f>
        <v>0</v>
      </c>
      <c r="BL74" s="10"/>
      <c r="BM74" s="9">
        <v>0</v>
      </c>
      <c r="BN74" s="10"/>
      <c r="BO74" s="9">
        <v>833</v>
      </c>
      <c r="BP74" s="10"/>
      <c r="BQ74" s="9">
        <f>ROUND((BM74-BO74),5)</f>
        <v>-833</v>
      </c>
      <c r="BR74" s="10"/>
      <c r="BS74" s="11">
        <f>ROUND(IF(BO74=0, IF(BM74=0, 0, 1), BM74/BO74),5)</f>
        <v>0</v>
      </c>
      <c r="BT74" s="10"/>
      <c r="BU74" s="9">
        <v>0</v>
      </c>
      <c r="BV74" s="10"/>
      <c r="BW74" s="9">
        <v>834</v>
      </c>
      <c r="BX74" s="10"/>
      <c r="BY74" s="9">
        <f>ROUND((BU74-BW74),5)</f>
        <v>-834</v>
      </c>
      <c r="BZ74" s="10"/>
      <c r="CA74" s="11">
        <f>ROUND(IF(BW74=0, IF(BU74=0, 0, 1), BU74/BW74),5)</f>
        <v>0</v>
      </c>
      <c r="CB74" s="10"/>
      <c r="CC74" s="9">
        <f t="shared" si="78"/>
        <v>10000</v>
      </c>
      <c r="CD74" s="10"/>
      <c r="CE74" s="9">
        <f>ROUND(K74+S74+AA74+AI74+AQ74+AY74+BG74+BO74+BW74,5)</f>
        <v>7498</v>
      </c>
      <c r="CF74" s="10"/>
      <c r="CG74" s="9">
        <f>ROUND((CC74-CE74),5)</f>
        <v>2502</v>
      </c>
      <c r="CH74" s="10"/>
      <c r="CI74" s="11">
        <f>ROUND(IF(CE74=0, IF(CC74=0, 0, 1), CC74/CE74),5)</f>
        <v>1.33369</v>
      </c>
    </row>
    <row r="75" spans="1:87" x14ac:dyDescent="0.3">
      <c r="A75" s="1"/>
      <c r="B75" s="1"/>
      <c r="C75" s="1"/>
      <c r="D75" s="1"/>
      <c r="E75" s="1"/>
      <c r="F75" s="1"/>
      <c r="G75" s="1" t="s">
        <v>219</v>
      </c>
      <c r="H75" s="1"/>
      <c r="I75" s="9">
        <v>0</v>
      </c>
      <c r="J75" s="10"/>
      <c r="K75" s="9"/>
      <c r="L75" s="10"/>
      <c r="M75" s="9"/>
      <c r="N75" s="10"/>
      <c r="O75" s="11"/>
      <c r="P75" s="10"/>
      <c r="Q75" s="9">
        <v>3000</v>
      </c>
      <c r="R75" s="10"/>
      <c r="S75" s="9"/>
      <c r="T75" s="10"/>
      <c r="U75" s="9"/>
      <c r="V75" s="10"/>
      <c r="W75" s="11"/>
      <c r="X75" s="10"/>
      <c r="Y75" s="9">
        <v>0</v>
      </c>
      <c r="Z75" s="10"/>
      <c r="AA75" s="9"/>
      <c r="AB75" s="10"/>
      <c r="AC75" s="9"/>
      <c r="AD75" s="10"/>
      <c r="AE75" s="11"/>
      <c r="AF75" s="10"/>
      <c r="AG75" s="9">
        <v>0</v>
      </c>
      <c r="AH75" s="10"/>
      <c r="AI75" s="9"/>
      <c r="AJ75" s="10"/>
      <c r="AK75" s="9"/>
      <c r="AL75" s="10"/>
      <c r="AM75" s="11"/>
      <c r="AN75" s="10"/>
      <c r="AO75" s="9">
        <v>0</v>
      </c>
      <c r="AP75" s="10"/>
      <c r="AQ75" s="9"/>
      <c r="AR75" s="10"/>
      <c r="AS75" s="9"/>
      <c r="AT75" s="10"/>
      <c r="AU75" s="11"/>
      <c r="AV75" s="10"/>
      <c r="AW75" s="9">
        <v>0</v>
      </c>
      <c r="AX75" s="10"/>
      <c r="AY75" s="9"/>
      <c r="AZ75" s="10"/>
      <c r="BA75" s="9"/>
      <c r="BB75" s="10"/>
      <c r="BC75" s="11"/>
      <c r="BD75" s="10"/>
      <c r="BE75" s="9">
        <v>0</v>
      </c>
      <c r="BF75" s="10"/>
      <c r="BG75" s="9"/>
      <c r="BH75" s="10"/>
      <c r="BI75" s="9"/>
      <c r="BJ75" s="10"/>
      <c r="BK75" s="11"/>
      <c r="BL75" s="10"/>
      <c r="BM75" s="9">
        <v>0</v>
      </c>
      <c r="BN75" s="10"/>
      <c r="BO75" s="9"/>
      <c r="BP75" s="10"/>
      <c r="BQ75" s="9"/>
      <c r="BR75" s="10"/>
      <c r="BS75" s="11"/>
      <c r="BT75" s="10"/>
      <c r="BU75" s="9">
        <v>0</v>
      </c>
      <c r="BV75" s="10"/>
      <c r="BW75" s="9"/>
      <c r="BX75" s="10"/>
      <c r="BY75" s="9"/>
      <c r="BZ75" s="10"/>
      <c r="CA75" s="11"/>
      <c r="CB75" s="10"/>
      <c r="CC75" s="9">
        <f t="shared" si="78"/>
        <v>3000</v>
      </c>
      <c r="CD75" s="10"/>
      <c r="CE75" s="9"/>
      <c r="CF75" s="10"/>
      <c r="CG75" s="9"/>
      <c r="CH75" s="10"/>
      <c r="CI75" s="11"/>
    </row>
    <row r="76" spans="1:87" x14ac:dyDescent="0.3">
      <c r="A76" s="1"/>
      <c r="B76" s="1"/>
      <c r="C76" s="1"/>
      <c r="D76" s="1"/>
      <c r="E76" s="1"/>
      <c r="F76" s="1"/>
      <c r="G76" s="1" t="s">
        <v>218</v>
      </c>
      <c r="H76" s="1"/>
      <c r="I76" s="9">
        <v>0</v>
      </c>
      <c r="J76" s="10"/>
      <c r="K76" s="9"/>
      <c r="L76" s="10"/>
      <c r="M76" s="9"/>
      <c r="N76" s="10"/>
      <c r="O76" s="11"/>
      <c r="P76" s="10"/>
      <c r="Q76" s="9">
        <v>0</v>
      </c>
      <c r="R76" s="10"/>
      <c r="S76" s="9"/>
      <c r="T76" s="10"/>
      <c r="U76" s="9"/>
      <c r="V76" s="10"/>
      <c r="W76" s="11"/>
      <c r="X76" s="10"/>
      <c r="Y76" s="9">
        <v>0</v>
      </c>
      <c r="Z76" s="10"/>
      <c r="AA76" s="9"/>
      <c r="AB76" s="10"/>
      <c r="AC76" s="9"/>
      <c r="AD76" s="10"/>
      <c r="AE76" s="11"/>
      <c r="AF76" s="10"/>
      <c r="AG76" s="9">
        <v>0</v>
      </c>
      <c r="AH76" s="10"/>
      <c r="AI76" s="9"/>
      <c r="AJ76" s="10"/>
      <c r="AK76" s="9"/>
      <c r="AL76" s="10"/>
      <c r="AM76" s="11"/>
      <c r="AN76" s="10"/>
      <c r="AO76" s="9">
        <v>750</v>
      </c>
      <c r="AP76" s="10"/>
      <c r="AQ76" s="9"/>
      <c r="AR76" s="10"/>
      <c r="AS76" s="9"/>
      <c r="AT76" s="10"/>
      <c r="AU76" s="11"/>
      <c r="AV76" s="10"/>
      <c r="AW76" s="9">
        <v>0</v>
      </c>
      <c r="AX76" s="10"/>
      <c r="AY76" s="9"/>
      <c r="AZ76" s="10"/>
      <c r="BA76" s="9"/>
      <c r="BB76" s="10"/>
      <c r="BC76" s="11"/>
      <c r="BD76" s="10"/>
      <c r="BE76" s="9">
        <v>0</v>
      </c>
      <c r="BF76" s="10"/>
      <c r="BG76" s="9"/>
      <c r="BH76" s="10"/>
      <c r="BI76" s="9"/>
      <c r="BJ76" s="10"/>
      <c r="BK76" s="11"/>
      <c r="BL76" s="10"/>
      <c r="BM76" s="9">
        <v>0</v>
      </c>
      <c r="BN76" s="10"/>
      <c r="BO76" s="9"/>
      <c r="BP76" s="10"/>
      <c r="BQ76" s="9"/>
      <c r="BR76" s="10"/>
      <c r="BS76" s="11"/>
      <c r="BT76" s="10"/>
      <c r="BU76" s="9">
        <v>0</v>
      </c>
      <c r="BV76" s="10"/>
      <c r="BW76" s="9"/>
      <c r="BX76" s="10"/>
      <c r="BY76" s="9"/>
      <c r="BZ76" s="10"/>
      <c r="CA76" s="11"/>
      <c r="CB76" s="10"/>
      <c r="CC76" s="9">
        <f t="shared" si="78"/>
        <v>750</v>
      </c>
      <c r="CD76" s="10"/>
      <c r="CE76" s="9"/>
      <c r="CF76" s="10"/>
      <c r="CG76" s="9"/>
      <c r="CH76" s="10"/>
      <c r="CI76" s="11"/>
    </row>
    <row r="77" spans="1:87" ht="19.5" thickBot="1" x14ac:dyDescent="0.35">
      <c r="A77" s="1"/>
      <c r="B77" s="1"/>
      <c r="C77" s="1"/>
      <c r="D77" s="1"/>
      <c r="E77" s="1"/>
      <c r="F77" s="1"/>
      <c r="G77" s="1" t="s">
        <v>217</v>
      </c>
      <c r="H77" s="1"/>
      <c r="I77" s="12">
        <v>0</v>
      </c>
      <c r="J77" s="10"/>
      <c r="K77" s="12">
        <v>416</v>
      </c>
      <c r="L77" s="10"/>
      <c r="M77" s="12">
        <f t="shared" ref="M77:M86" si="79">ROUND((I77-K77),5)</f>
        <v>-416</v>
      </c>
      <c r="N77" s="10"/>
      <c r="O77" s="13">
        <f t="shared" ref="O77:O86" si="80">ROUND(IF(K77=0, IF(I77=0, 0, 1), I77/K77),5)</f>
        <v>0</v>
      </c>
      <c r="P77" s="10"/>
      <c r="Q77" s="12">
        <v>0</v>
      </c>
      <c r="R77" s="10"/>
      <c r="S77" s="12">
        <v>416</v>
      </c>
      <c r="T77" s="10"/>
      <c r="U77" s="12">
        <f t="shared" ref="U77:U86" si="81">ROUND((Q77-S77),5)</f>
        <v>-416</v>
      </c>
      <c r="V77" s="10"/>
      <c r="W77" s="13">
        <f t="shared" ref="W77:W86" si="82">ROUND(IF(S77=0, IF(Q77=0, 0, 1), Q77/S77),5)</f>
        <v>0</v>
      </c>
      <c r="X77" s="10"/>
      <c r="Y77" s="12">
        <v>0</v>
      </c>
      <c r="Z77" s="10"/>
      <c r="AA77" s="12">
        <v>416</v>
      </c>
      <c r="AB77" s="10"/>
      <c r="AC77" s="12">
        <f t="shared" ref="AC77:AC86" si="83">ROUND((Y77-AA77),5)</f>
        <v>-416</v>
      </c>
      <c r="AD77" s="10"/>
      <c r="AE77" s="13">
        <f t="shared" ref="AE77:AE86" si="84">ROUND(IF(AA77=0, IF(Y77=0, 0, 1), Y77/AA77),5)</f>
        <v>0</v>
      </c>
      <c r="AF77" s="10"/>
      <c r="AG77" s="12">
        <v>0</v>
      </c>
      <c r="AH77" s="10"/>
      <c r="AI77" s="12">
        <v>416</v>
      </c>
      <c r="AJ77" s="10"/>
      <c r="AK77" s="12">
        <f t="shared" ref="AK77:AK86" si="85">ROUND((AG77-AI77),5)</f>
        <v>-416</v>
      </c>
      <c r="AL77" s="10"/>
      <c r="AM77" s="13">
        <f t="shared" ref="AM77:AM86" si="86">ROUND(IF(AI77=0, IF(AG77=0, 0, 1), AG77/AI77),5)</f>
        <v>0</v>
      </c>
      <c r="AN77" s="10"/>
      <c r="AO77" s="12">
        <v>0</v>
      </c>
      <c r="AP77" s="10"/>
      <c r="AQ77" s="12">
        <v>417</v>
      </c>
      <c r="AR77" s="10"/>
      <c r="AS77" s="12">
        <f t="shared" ref="AS77:AS86" si="87">ROUND((AO77-AQ77),5)</f>
        <v>-417</v>
      </c>
      <c r="AT77" s="10"/>
      <c r="AU77" s="13">
        <f t="shared" ref="AU77:AU86" si="88">ROUND(IF(AQ77=0, IF(AO77=0, 0, 1), AO77/AQ77),5)</f>
        <v>0</v>
      </c>
      <c r="AV77" s="10"/>
      <c r="AW77" s="12">
        <v>0</v>
      </c>
      <c r="AX77" s="10"/>
      <c r="AY77" s="12">
        <v>417</v>
      </c>
      <c r="AZ77" s="10"/>
      <c r="BA77" s="12">
        <f t="shared" ref="BA77:BA86" si="89">ROUND((AW77-AY77),5)</f>
        <v>-417</v>
      </c>
      <c r="BB77" s="10"/>
      <c r="BC77" s="13">
        <f t="shared" ref="BC77:BC86" si="90">ROUND(IF(AY77=0, IF(AW77=0, 0, 1), AW77/AY77),5)</f>
        <v>0</v>
      </c>
      <c r="BD77" s="10"/>
      <c r="BE77" s="12">
        <v>0</v>
      </c>
      <c r="BF77" s="10"/>
      <c r="BG77" s="12">
        <v>417</v>
      </c>
      <c r="BH77" s="10"/>
      <c r="BI77" s="12">
        <f t="shared" ref="BI77:BI85" si="91">ROUND((BE77-BG77),5)</f>
        <v>-417</v>
      </c>
      <c r="BJ77" s="10"/>
      <c r="BK77" s="13">
        <f t="shared" ref="BK77:BK85" si="92">ROUND(IF(BG77=0, IF(BE77=0, 0, 1), BE77/BG77),5)</f>
        <v>0</v>
      </c>
      <c r="BL77" s="10"/>
      <c r="BM77" s="12">
        <v>0</v>
      </c>
      <c r="BN77" s="10"/>
      <c r="BO77" s="12">
        <v>417</v>
      </c>
      <c r="BP77" s="10"/>
      <c r="BQ77" s="12">
        <f t="shared" ref="BQ77:BQ85" si="93">ROUND((BM77-BO77),5)</f>
        <v>-417</v>
      </c>
      <c r="BR77" s="10"/>
      <c r="BS77" s="13">
        <f t="shared" ref="BS77:BS85" si="94">ROUND(IF(BO77=0, IF(BM77=0, 0, 1), BM77/BO77),5)</f>
        <v>0</v>
      </c>
      <c r="BT77" s="10"/>
      <c r="BU77" s="12">
        <v>0</v>
      </c>
      <c r="BV77" s="10"/>
      <c r="BW77" s="12">
        <v>417</v>
      </c>
      <c r="BX77" s="10"/>
      <c r="BY77" s="12">
        <f t="shared" ref="BY77:BY85" si="95">ROUND((BU77-BW77),5)</f>
        <v>-417</v>
      </c>
      <c r="BZ77" s="10"/>
      <c r="CA77" s="13">
        <f t="shared" ref="CA77:CA85" si="96">ROUND(IF(BW77=0, IF(BU77=0, 0, 1), BU77/BW77),5)</f>
        <v>0</v>
      </c>
      <c r="CB77" s="10"/>
      <c r="CC77" s="12">
        <f t="shared" si="78"/>
        <v>0</v>
      </c>
      <c r="CD77" s="10"/>
      <c r="CE77" s="12">
        <f t="shared" ref="CE77:CE86" si="97">ROUND(K77+S77+AA77+AI77+AQ77+AY77+BG77+BO77+BW77,5)</f>
        <v>3749</v>
      </c>
      <c r="CF77" s="10"/>
      <c r="CG77" s="12">
        <f t="shared" ref="CG77:CG86" si="98">ROUND((CC77-CE77),5)</f>
        <v>-3749</v>
      </c>
      <c r="CH77" s="10"/>
      <c r="CI77" s="13">
        <f t="shared" ref="CI77:CI86" si="99">ROUND(IF(CE77=0, IF(CC77=0, 0, 1), CC77/CE77),5)</f>
        <v>0</v>
      </c>
    </row>
    <row r="78" spans="1:87" x14ac:dyDescent="0.3">
      <c r="A78" s="1"/>
      <c r="B78" s="1"/>
      <c r="C78" s="1"/>
      <c r="D78" s="1"/>
      <c r="E78" s="1"/>
      <c r="F78" s="1" t="s">
        <v>216</v>
      </c>
      <c r="G78" s="1"/>
      <c r="H78" s="1"/>
      <c r="I78" s="9">
        <f>ROUND(SUM(I71:I77),5)</f>
        <v>0</v>
      </c>
      <c r="J78" s="10"/>
      <c r="K78" s="9">
        <f>ROUND(SUM(K71:K77),5)</f>
        <v>1249</v>
      </c>
      <c r="L78" s="10"/>
      <c r="M78" s="9">
        <f t="shared" si="79"/>
        <v>-1249</v>
      </c>
      <c r="N78" s="10"/>
      <c r="O78" s="11">
        <f t="shared" si="80"/>
        <v>0</v>
      </c>
      <c r="P78" s="10"/>
      <c r="Q78" s="9">
        <f>ROUND(SUM(Q71:Q77),5)</f>
        <v>16000</v>
      </c>
      <c r="R78" s="10"/>
      <c r="S78" s="9">
        <f>ROUND(SUM(S71:S77),5)</f>
        <v>1249</v>
      </c>
      <c r="T78" s="10"/>
      <c r="U78" s="9">
        <f t="shared" si="81"/>
        <v>14751</v>
      </c>
      <c r="V78" s="10"/>
      <c r="W78" s="11">
        <f t="shared" si="82"/>
        <v>12.81025</v>
      </c>
      <c r="X78" s="10"/>
      <c r="Y78" s="9">
        <f>ROUND(SUM(Y71:Y77),5)</f>
        <v>0</v>
      </c>
      <c r="Z78" s="10"/>
      <c r="AA78" s="9">
        <f>ROUND(SUM(AA71:AA77),5)</f>
        <v>1249</v>
      </c>
      <c r="AB78" s="10"/>
      <c r="AC78" s="9">
        <f t="shared" si="83"/>
        <v>-1249</v>
      </c>
      <c r="AD78" s="10"/>
      <c r="AE78" s="11">
        <f t="shared" si="84"/>
        <v>0</v>
      </c>
      <c r="AF78" s="10"/>
      <c r="AG78" s="9">
        <f>ROUND(SUM(AG71:AG77),5)</f>
        <v>0</v>
      </c>
      <c r="AH78" s="10"/>
      <c r="AI78" s="9">
        <f>ROUND(SUM(AI71:AI77),5)</f>
        <v>1249</v>
      </c>
      <c r="AJ78" s="10"/>
      <c r="AK78" s="9">
        <f t="shared" si="85"/>
        <v>-1249</v>
      </c>
      <c r="AL78" s="10"/>
      <c r="AM78" s="11">
        <f t="shared" si="86"/>
        <v>0</v>
      </c>
      <c r="AN78" s="10"/>
      <c r="AO78" s="9">
        <f>ROUND(SUM(AO71:AO77),5)</f>
        <v>750</v>
      </c>
      <c r="AP78" s="10"/>
      <c r="AQ78" s="9">
        <f>ROUND(SUM(AQ71:AQ77),5)</f>
        <v>1250</v>
      </c>
      <c r="AR78" s="10"/>
      <c r="AS78" s="9">
        <f t="shared" si="87"/>
        <v>-500</v>
      </c>
      <c r="AT78" s="10"/>
      <c r="AU78" s="11">
        <f t="shared" si="88"/>
        <v>0.6</v>
      </c>
      <c r="AV78" s="10"/>
      <c r="AW78" s="9">
        <f>ROUND(SUM(AW71:AW77),5)</f>
        <v>0</v>
      </c>
      <c r="AX78" s="10"/>
      <c r="AY78" s="9">
        <f>ROUND(SUM(AY71:AY77),5)</f>
        <v>1250</v>
      </c>
      <c r="AZ78" s="10"/>
      <c r="BA78" s="9">
        <f t="shared" si="89"/>
        <v>-1250</v>
      </c>
      <c r="BB78" s="10"/>
      <c r="BC78" s="11">
        <f t="shared" si="90"/>
        <v>0</v>
      </c>
      <c r="BD78" s="10"/>
      <c r="BE78" s="9">
        <f>ROUND(SUM(BE71:BE77),5)</f>
        <v>0</v>
      </c>
      <c r="BF78" s="10"/>
      <c r="BG78" s="9">
        <f>ROUND(SUM(BG71:BG77),5)</f>
        <v>1250</v>
      </c>
      <c r="BH78" s="10"/>
      <c r="BI78" s="9">
        <f t="shared" si="91"/>
        <v>-1250</v>
      </c>
      <c r="BJ78" s="10"/>
      <c r="BK78" s="11">
        <f t="shared" si="92"/>
        <v>0</v>
      </c>
      <c r="BL78" s="10"/>
      <c r="BM78" s="9">
        <f>ROUND(SUM(BM71:BM77),5)</f>
        <v>0</v>
      </c>
      <c r="BN78" s="10"/>
      <c r="BO78" s="9">
        <f>ROUND(SUM(BO71:BO77),5)</f>
        <v>1250</v>
      </c>
      <c r="BP78" s="10"/>
      <c r="BQ78" s="9">
        <f t="shared" si="93"/>
        <v>-1250</v>
      </c>
      <c r="BR78" s="10"/>
      <c r="BS78" s="11">
        <f t="shared" si="94"/>
        <v>0</v>
      </c>
      <c r="BT78" s="10"/>
      <c r="BU78" s="9">
        <f>ROUND(SUM(BU71:BU77),5)</f>
        <v>0</v>
      </c>
      <c r="BV78" s="10"/>
      <c r="BW78" s="9">
        <f>ROUND(SUM(BW71:BW77),5)</f>
        <v>1251</v>
      </c>
      <c r="BX78" s="10"/>
      <c r="BY78" s="9">
        <f t="shared" si="95"/>
        <v>-1251</v>
      </c>
      <c r="BZ78" s="10"/>
      <c r="CA78" s="11">
        <f t="shared" si="96"/>
        <v>0</v>
      </c>
      <c r="CB78" s="10"/>
      <c r="CC78" s="9">
        <f t="shared" si="78"/>
        <v>16750</v>
      </c>
      <c r="CD78" s="10"/>
      <c r="CE78" s="9">
        <f t="shared" si="97"/>
        <v>11247</v>
      </c>
      <c r="CF78" s="10"/>
      <c r="CG78" s="9">
        <f t="shared" si="98"/>
        <v>5503</v>
      </c>
      <c r="CH78" s="10"/>
      <c r="CI78" s="11">
        <f t="shared" si="99"/>
        <v>1.48929</v>
      </c>
    </row>
    <row r="79" spans="1:87" x14ac:dyDescent="0.3">
      <c r="A79" s="1"/>
      <c r="B79" s="1"/>
      <c r="C79" s="1"/>
      <c r="D79" s="1"/>
      <c r="E79" s="1"/>
      <c r="F79" s="1" t="s">
        <v>215</v>
      </c>
      <c r="G79" s="1"/>
      <c r="H79" s="1"/>
      <c r="I79" s="9">
        <v>0</v>
      </c>
      <c r="J79" s="10"/>
      <c r="K79" s="9">
        <v>250</v>
      </c>
      <c r="L79" s="10"/>
      <c r="M79" s="9">
        <f t="shared" si="79"/>
        <v>-250</v>
      </c>
      <c r="N79" s="10"/>
      <c r="O79" s="11">
        <f t="shared" si="80"/>
        <v>0</v>
      </c>
      <c r="P79" s="10"/>
      <c r="Q79" s="9">
        <v>0</v>
      </c>
      <c r="R79" s="10"/>
      <c r="S79" s="9">
        <v>250</v>
      </c>
      <c r="T79" s="10"/>
      <c r="U79" s="9">
        <f t="shared" si="81"/>
        <v>-250</v>
      </c>
      <c r="V79" s="10"/>
      <c r="W79" s="11">
        <f t="shared" si="82"/>
        <v>0</v>
      </c>
      <c r="X79" s="10"/>
      <c r="Y79" s="9">
        <v>0</v>
      </c>
      <c r="Z79" s="10"/>
      <c r="AA79" s="9">
        <v>250</v>
      </c>
      <c r="AB79" s="10"/>
      <c r="AC79" s="9">
        <f t="shared" si="83"/>
        <v>-250</v>
      </c>
      <c r="AD79" s="10"/>
      <c r="AE79" s="11">
        <f t="shared" si="84"/>
        <v>0</v>
      </c>
      <c r="AF79" s="10"/>
      <c r="AG79" s="9">
        <v>0</v>
      </c>
      <c r="AH79" s="10"/>
      <c r="AI79" s="9">
        <v>250</v>
      </c>
      <c r="AJ79" s="10"/>
      <c r="AK79" s="9">
        <f t="shared" si="85"/>
        <v>-250</v>
      </c>
      <c r="AL79" s="10"/>
      <c r="AM79" s="11">
        <f t="shared" si="86"/>
        <v>0</v>
      </c>
      <c r="AN79" s="10"/>
      <c r="AO79" s="9">
        <v>0</v>
      </c>
      <c r="AP79" s="10"/>
      <c r="AQ79" s="9">
        <v>250</v>
      </c>
      <c r="AR79" s="10"/>
      <c r="AS79" s="9">
        <f t="shared" si="87"/>
        <v>-250</v>
      </c>
      <c r="AT79" s="10"/>
      <c r="AU79" s="11">
        <f t="shared" si="88"/>
        <v>0</v>
      </c>
      <c r="AV79" s="10"/>
      <c r="AW79" s="9">
        <v>0</v>
      </c>
      <c r="AX79" s="10"/>
      <c r="AY79" s="9">
        <v>250</v>
      </c>
      <c r="AZ79" s="10"/>
      <c r="BA79" s="9">
        <f t="shared" si="89"/>
        <v>-250</v>
      </c>
      <c r="BB79" s="10"/>
      <c r="BC79" s="11">
        <f t="shared" si="90"/>
        <v>0</v>
      </c>
      <c r="BD79" s="10"/>
      <c r="BE79" s="9">
        <v>0</v>
      </c>
      <c r="BF79" s="10"/>
      <c r="BG79" s="9">
        <v>250</v>
      </c>
      <c r="BH79" s="10"/>
      <c r="BI79" s="9">
        <f t="shared" si="91"/>
        <v>-250</v>
      </c>
      <c r="BJ79" s="10"/>
      <c r="BK79" s="11">
        <f t="shared" si="92"/>
        <v>0</v>
      </c>
      <c r="BL79" s="10"/>
      <c r="BM79" s="9">
        <v>0</v>
      </c>
      <c r="BN79" s="10"/>
      <c r="BO79" s="9">
        <v>250</v>
      </c>
      <c r="BP79" s="10"/>
      <c r="BQ79" s="9">
        <f t="shared" si="93"/>
        <v>-250</v>
      </c>
      <c r="BR79" s="10"/>
      <c r="BS79" s="11">
        <f t="shared" si="94"/>
        <v>0</v>
      </c>
      <c r="BT79" s="10"/>
      <c r="BU79" s="9">
        <v>0</v>
      </c>
      <c r="BV79" s="10"/>
      <c r="BW79" s="9">
        <v>250</v>
      </c>
      <c r="BX79" s="10"/>
      <c r="BY79" s="9">
        <f t="shared" si="95"/>
        <v>-250</v>
      </c>
      <c r="BZ79" s="10"/>
      <c r="CA79" s="11">
        <f t="shared" si="96"/>
        <v>0</v>
      </c>
      <c r="CB79" s="10"/>
      <c r="CC79" s="9">
        <f t="shared" si="78"/>
        <v>0</v>
      </c>
      <c r="CD79" s="10"/>
      <c r="CE79" s="9">
        <f t="shared" si="97"/>
        <v>2250</v>
      </c>
      <c r="CF79" s="10"/>
      <c r="CG79" s="9">
        <f t="shared" si="98"/>
        <v>-2250</v>
      </c>
      <c r="CH79" s="10"/>
      <c r="CI79" s="11">
        <f t="shared" si="99"/>
        <v>0</v>
      </c>
    </row>
    <row r="80" spans="1:87" x14ac:dyDescent="0.3">
      <c r="A80" s="1"/>
      <c r="B80" s="1"/>
      <c r="C80" s="1"/>
      <c r="D80" s="1"/>
      <c r="E80" s="1"/>
      <c r="F80" s="1" t="s">
        <v>214</v>
      </c>
      <c r="G80" s="1"/>
      <c r="H80" s="1"/>
      <c r="I80" s="9">
        <v>0</v>
      </c>
      <c r="J80" s="10"/>
      <c r="K80" s="9">
        <v>5416</v>
      </c>
      <c r="L80" s="10"/>
      <c r="M80" s="9">
        <f t="shared" si="79"/>
        <v>-5416</v>
      </c>
      <c r="N80" s="10"/>
      <c r="O80" s="11">
        <f t="shared" si="80"/>
        <v>0</v>
      </c>
      <c r="P80" s="10"/>
      <c r="Q80" s="9">
        <v>0</v>
      </c>
      <c r="R80" s="10"/>
      <c r="S80" s="9">
        <v>5416</v>
      </c>
      <c r="T80" s="10"/>
      <c r="U80" s="9">
        <f t="shared" si="81"/>
        <v>-5416</v>
      </c>
      <c r="V80" s="10"/>
      <c r="W80" s="11">
        <f t="shared" si="82"/>
        <v>0</v>
      </c>
      <c r="X80" s="10"/>
      <c r="Y80" s="9">
        <v>0</v>
      </c>
      <c r="Z80" s="10"/>
      <c r="AA80" s="9">
        <v>5416</v>
      </c>
      <c r="AB80" s="10"/>
      <c r="AC80" s="9">
        <f t="shared" si="83"/>
        <v>-5416</v>
      </c>
      <c r="AD80" s="10"/>
      <c r="AE80" s="11">
        <f t="shared" si="84"/>
        <v>0</v>
      </c>
      <c r="AF80" s="10"/>
      <c r="AG80" s="9">
        <v>0</v>
      </c>
      <c r="AH80" s="10"/>
      <c r="AI80" s="9">
        <v>5416</v>
      </c>
      <c r="AJ80" s="10"/>
      <c r="AK80" s="9">
        <f t="shared" si="85"/>
        <v>-5416</v>
      </c>
      <c r="AL80" s="10"/>
      <c r="AM80" s="11">
        <f t="shared" si="86"/>
        <v>0</v>
      </c>
      <c r="AN80" s="10"/>
      <c r="AO80" s="9">
        <v>200</v>
      </c>
      <c r="AP80" s="10"/>
      <c r="AQ80" s="9">
        <v>5417</v>
      </c>
      <c r="AR80" s="10"/>
      <c r="AS80" s="9">
        <f t="shared" si="87"/>
        <v>-5217</v>
      </c>
      <c r="AT80" s="10"/>
      <c r="AU80" s="11">
        <f t="shared" si="88"/>
        <v>3.6920000000000001E-2</v>
      </c>
      <c r="AV80" s="10"/>
      <c r="AW80" s="9">
        <v>37878.06</v>
      </c>
      <c r="AX80" s="10"/>
      <c r="AY80" s="9">
        <v>5417</v>
      </c>
      <c r="AZ80" s="10"/>
      <c r="BA80" s="9">
        <f t="shared" si="89"/>
        <v>32461.06</v>
      </c>
      <c r="BB80" s="10"/>
      <c r="BC80" s="11">
        <f t="shared" si="90"/>
        <v>6.9924400000000002</v>
      </c>
      <c r="BD80" s="10"/>
      <c r="BE80" s="9">
        <v>25355</v>
      </c>
      <c r="BF80" s="10"/>
      <c r="BG80" s="9">
        <v>5417</v>
      </c>
      <c r="BH80" s="10"/>
      <c r="BI80" s="9">
        <f t="shared" si="91"/>
        <v>19938</v>
      </c>
      <c r="BJ80" s="10"/>
      <c r="BK80" s="11">
        <f t="shared" si="92"/>
        <v>4.6806400000000004</v>
      </c>
      <c r="BL80" s="10"/>
      <c r="BM80" s="9">
        <v>0</v>
      </c>
      <c r="BN80" s="10"/>
      <c r="BO80" s="9">
        <v>5417</v>
      </c>
      <c r="BP80" s="10"/>
      <c r="BQ80" s="9">
        <f t="shared" si="93"/>
        <v>-5417</v>
      </c>
      <c r="BR80" s="10"/>
      <c r="BS80" s="11">
        <f t="shared" si="94"/>
        <v>0</v>
      </c>
      <c r="BT80" s="10"/>
      <c r="BU80" s="24">
        <v>10849</v>
      </c>
      <c r="BV80" s="10"/>
      <c r="BW80" s="9">
        <v>5417</v>
      </c>
      <c r="BX80" s="10"/>
      <c r="BY80" s="9">
        <f t="shared" si="95"/>
        <v>5432</v>
      </c>
      <c r="BZ80" s="10"/>
      <c r="CA80" s="11">
        <f t="shared" si="96"/>
        <v>2.0027699999999999</v>
      </c>
      <c r="CB80" s="10"/>
      <c r="CC80" s="9">
        <f t="shared" si="78"/>
        <v>74282.06</v>
      </c>
      <c r="CD80" s="10"/>
      <c r="CE80" s="9">
        <f t="shared" si="97"/>
        <v>48749</v>
      </c>
      <c r="CF80" s="10"/>
      <c r="CG80" s="9">
        <f t="shared" si="98"/>
        <v>25533.06</v>
      </c>
      <c r="CH80" s="10"/>
      <c r="CI80" s="11">
        <f t="shared" si="99"/>
        <v>1.5237700000000001</v>
      </c>
    </row>
    <row r="81" spans="1:87" x14ac:dyDescent="0.3">
      <c r="A81" s="1"/>
      <c r="B81" s="1"/>
      <c r="C81" s="1"/>
      <c r="D81" s="1"/>
      <c r="E81" s="1"/>
      <c r="F81" s="1" t="s">
        <v>213</v>
      </c>
      <c r="G81" s="1"/>
      <c r="H81" s="1"/>
      <c r="I81" s="9">
        <v>3000</v>
      </c>
      <c r="J81" s="10"/>
      <c r="K81" s="9">
        <v>5416</v>
      </c>
      <c r="L81" s="10"/>
      <c r="M81" s="9">
        <f t="shared" si="79"/>
        <v>-2416</v>
      </c>
      <c r="N81" s="10"/>
      <c r="O81" s="11">
        <f t="shared" si="80"/>
        <v>0.55391000000000001</v>
      </c>
      <c r="P81" s="10"/>
      <c r="Q81" s="9">
        <v>0</v>
      </c>
      <c r="R81" s="10"/>
      <c r="S81" s="9">
        <v>5416</v>
      </c>
      <c r="T81" s="10"/>
      <c r="U81" s="9">
        <f t="shared" si="81"/>
        <v>-5416</v>
      </c>
      <c r="V81" s="10"/>
      <c r="W81" s="11">
        <f t="shared" si="82"/>
        <v>0</v>
      </c>
      <c r="X81" s="10"/>
      <c r="Y81" s="9">
        <v>0</v>
      </c>
      <c r="Z81" s="10"/>
      <c r="AA81" s="9">
        <v>5416</v>
      </c>
      <c r="AB81" s="10"/>
      <c r="AC81" s="9">
        <f t="shared" si="83"/>
        <v>-5416</v>
      </c>
      <c r="AD81" s="10"/>
      <c r="AE81" s="11">
        <f t="shared" si="84"/>
        <v>0</v>
      </c>
      <c r="AF81" s="10"/>
      <c r="AG81" s="9">
        <v>0</v>
      </c>
      <c r="AH81" s="10"/>
      <c r="AI81" s="9">
        <v>5416</v>
      </c>
      <c r="AJ81" s="10"/>
      <c r="AK81" s="9">
        <f t="shared" si="85"/>
        <v>-5416</v>
      </c>
      <c r="AL81" s="10"/>
      <c r="AM81" s="11">
        <f t="shared" si="86"/>
        <v>0</v>
      </c>
      <c r="AN81" s="10"/>
      <c r="AO81" s="9">
        <v>0</v>
      </c>
      <c r="AP81" s="10"/>
      <c r="AQ81" s="9">
        <v>5417</v>
      </c>
      <c r="AR81" s="10"/>
      <c r="AS81" s="9">
        <f t="shared" si="87"/>
        <v>-5417</v>
      </c>
      <c r="AT81" s="10"/>
      <c r="AU81" s="11">
        <f t="shared" si="88"/>
        <v>0</v>
      </c>
      <c r="AV81" s="10"/>
      <c r="AW81" s="9">
        <v>0</v>
      </c>
      <c r="AX81" s="10"/>
      <c r="AY81" s="9">
        <v>5417</v>
      </c>
      <c r="AZ81" s="10"/>
      <c r="BA81" s="9">
        <f t="shared" si="89"/>
        <v>-5417</v>
      </c>
      <c r="BB81" s="10"/>
      <c r="BC81" s="11">
        <f t="shared" si="90"/>
        <v>0</v>
      </c>
      <c r="BD81" s="10"/>
      <c r="BE81" s="9">
        <v>0</v>
      </c>
      <c r="BF81" s="10"/>
      <c r="BG81" s="9">
        <v>5417</v>
      </c>
      <c r="BH81" s="10"/>
      <c r="BI81" s="9">
        <f t="shared" si="91"/>
        <v>-5417</v>
      </c>
      <c r="BJ81" s="10"/>
      <c r="BK81" s="11">
        <f t="shared" si="92"/>
        <v>0</v>
      </c>
      <c r="BL81" s="10"/>
      <c r="BM81" s="9">
        <v>15000</v>
      </c>
      <c r="BN81" s="10"/>
      <c r="BO81" s="9">
        <v>5417</v>
      </c>
      <c r="BP81" s="10"/>
      <c r="BQ81" s="9">
        <f t="shared" si="93"/>
        <v>9583</v>
      </c>
      <c r="BR81" s="10"/>
      <c r="BS81" s="11">
        <f t="shared" si="94"/>
        <v>2.7690600000000001</v>
      </c>
      <c r="BT81" s="10"/>
      <c r="BU81" s="24">
        <v>4125</v>
      </c>
      <c r="BV81" s="10"/>
      <c r="BW81" s="9">
        <v>5417</v>
      </c>
      <c r="BX81" s="10"/>
      <c r="BY81" s="9">
        <f t="shared" si="95"/>
        <v>-1292</v>
      </c>
      <c r="BZ81" s="10"/>
      <c r="CA81" s="11">
        <f t="shared" si="96"/>
        <v>0.76149</v>
      </c>
      <c r="CB81" s="10"/>
      <c r="CC81" s="9">
        <f t="shared" si="78"/>
        <v>22125</v>
      </c>
      <c r="CD81" s="10"/>
      <c r="CE81" s="9">
        <f t="shared" si="97"/>
        <v>48749</v>
      </c>
      <c r="CF81" s="10"/>
      <c r="CG81" s="9">
        <f t="shared" si="98"/>
        <v>-26624</v>
      </c>
      <c r="CH81" s="10"/>
      <c r="CI81" s="11">
        <f t="shared" si="99"/>
        <v>0.45385999999999999</v>
      </c>
    </row>
    <row r="82" spans="1:87" x14ac:dyDescent="0.3">
      <c r="A82" s="1"/>
      <c r="B82" s="1"/>
      <c r="C82" s="1"/>
      <c r="D82" s="1"/>
      <c r="E82" s="1"/>
      <c r="F82" s="1" t="s">
        <v>212</v>
      </c>
      <c r="G82" s="1"/>
      <c r="H82" s="1"/>
      <c r="I82" s="9">
        <v>0</v>
      </c>
      <c r="J82" s="10"/>
      <c r="K82" s="9">
        <v>416</v>
      </c>
      <c r="L82" s="10"/>
      <c r="M82" s="9">
        <f t="shared" si="79"/>
        <v>-416</v>
      </c>
      <c r="N82" s="10"/>
      <c r="O82" s="11">
        <f t="shared" si="80"/>
        <v>0</v>
      </c>
      <c r="P82" s="10"/>
      <c r="Q82" s="9">
        <v>0</v>
      </c>
      <c r="R82" s="10"/>
      <c r="S82" s="9">
        <v>416</v>
      </c>
      <c r="T82" s="10"/>
      <c r="U82" s="9">
        <f t="shared" si="81"/>
        <v>-416</v>
      </c>
      <c r="V82" s="10"/>
      <c r="W82" s="11">
        <f t="shared" si="82"/>
        <v>0</v>
      </c>
      <c r="X82" s="10"/>
      <c r="Y82" s="9">
        <v>609.25</v>
      </c>
      <c r="Z82" s="10"/>
      <c r="AA82" s="9">
        <v>416</v>
      </c>
      <c r="AB82" s="10"/>
      <c r="AC82" s="9">
        <f t="shared" si="83"/>
        <v>193.25</v>
      </c>
      <c r="AD82" s="10"/>
      <c r="AE82" s="11">
        <f t="shared" si="84"/>
        <v>1.46454</v>
      </c>
      <c r="AF82" s="10"/>
      <c r="AG82" s="9">
        <v>0</v>
      </c>
      <c r="AH82" s="10"/>
      <c r="AI82" s="9">
        <v>416</v>
      </c>
      <c r="AJ82" s="10"/>
      <c r="AK82" s="9">
        <f t="shared" si="85"/>
        <v>-416</v>
      </c>
      <c r="AL82" s="10"/>
      <c r="AM82" s="11">
        <f t="shared" si="86"/>
        <v>0</v>
      </c>
      <c r="AN82" s="10"/>
      <c r="AO82" s="9">
        <v>0</v>
      </c>
      <c r="AP82" s="10"/>
      <c r="AQ82" s="9">
        <v>417</v>
      </c>
      <c r="AR82" s="10"/>
      <c r="AS82" s="9">
        <f t="shared" si="87"/>
        <v>-417</v>
      </c>
      <c r="AT82" s="10"/>
      <c r="AU82" s="11">
        <f t="shared" si="88"/>
        <v>0</v>
      </c>
      <c r="AV82" s="10"/>
      <c r="AW82" s="9">
        <v>0</v>
      </c>
      <c r="AX82" s="10"/>
      <c r="AY82" s="9">
        <v>417</v>
      </c>
      <c r="AZ82" s="10"/>
      <c r="BA82" s="9">
        <f t="shared" si="89"/>
        <v>-417</v>
      </c>
      <c r="BB82" s="10"/>
      <c r="BC82" s="11">
        <f t="shared" si="90"/>
        <v>0</v>
      </c>
      <c r="BD82" s="10"/>
      <c r="BE82" s="9">
        <v>0</v>
      </c>
      <c r="BF82" s="10"/>
      <c r="BG82" s="9">
        <v>417</v>
      </c>
      <c r="BH82" s="10"/>
      <c r="BI82" s="9">
        <f t="shared" si="91"/>
        <v>-417</v>
      </c>
      <c r="BJ82" s="10"/>
      <c r="BK82" s="11">
        <f t="shared" si="92"/>
        <v>0</v>
      </c>
      <c r="BL82" s="10"/>
      <c r="BM82" s="9">
        <v>0</v>
      </c>
      <c r="BN82" s="10"/>
      <c r="BO82" s="9">
        <v>417</v>
      </c>
      <c r="BP82" s="10"/>
      <c r="BQ82" s="9">
        <f t="shared" si="93"/>
        <v>-417</v>
      </c>
      <c r="BR82" s="10"/>
      <c r="BS82" s="11">
        <f t="shared" si="94"/>
        <v>0</v>
      </c>
      <c r="BT82" s="10"/>
      <c r="BU82" s="24">
        <v>715</v>
      </c>
      <c r="BV82" s="10"/>
      <c r="BW82" s="9">
        <v>417</v>
      </c>
      <c r="BX82" s="10"/>
      <c r="BY82" s="9">
        <f t="shared" si="95"/>
        <v>298</v>
      </c>
      <c r="BZ82" s="10"/>
      <c r="CA82" s="11">
        <f t="shared" si="96"/>
        <v>1.7146300000000001</v>
      </c>
      <c r="CB82" s="10"/>
      <c r="CC82" s="9">
        <f t="shared" si="78"/>
        <v>1324.25</v>
      </c>
      <c r="CD82" s="10"/>
      <c r="CE82" s="9">
        <f t="shared" si="97"/>
        <v>3749</v>
      </c>
      <c r="CF82" s="10"/>
      <c r="CG82" s="9">
        <f t="shared" si="98"/>
        <v>-2424.75</v>
      </c>
      <c r="CH82" s="10"/>
      <c r="CI82" s="11">
        <f t="shared" si="99"/>
        <v>0.35322999999999999</v>
      </c>
    </row>
    <row r="83" spans="1:87" x14ac:dyDescent="0.3">
      <c r="A83" s="1"/>
      <c r="B83" s="1"/>
      <c r="C83" s="1"/>
      <c r="D83" s="1"/>
      <c r="E83" s="1"/>
      <c r="F83" s="1" t="s">
        <v>211</v>
      </c>
      <c r="G83" s="1"/>
      <c r="H83" s="1"/>
      <c r="I83" s="9">
        <v>1118.81</v>
      </c>
      <c r="J83" s="10"/>
      <c r="K83" s="9">
        <v>4166</v>
      </c>
      <c r="L83" s="10"/>
      <c r="M83" s="9">
        <f t="shared" si="79"/>
        <v>-3047.19</v>
      </c>
      <c r="N83" s="10"/>
      <c r="O83" s="11">
        <f t="shared" si="80"/>
        <v>0.26856000000000002</v>
      </c>
      <c r="P83" s="10"/>
      <c r="Q83" s="9">
        <v>3313.25</v>
      </c>
      <c r="R83" s="10"/>
      <c r="S83" s="9">
        <v>4166</v>
      </c>
      <c r="T83" s="10"/>
      <c r="U83" s="9">
        <f t="shared" si="81"/>
        <v>-852.75</v>
      </c>
      <c r="V83" s="10"/>
      <c r="W83" s="11">
        <f t="shared" si="82"/>
        <v>0.79530999999999996</v>
      </c>
      <c r="X83" s="10"/>
      <c r="Y83" s="9">
        <v>5749.62</v>
      </c>
      <c r="Z83" s="10"/>
      <c r="AA83" s="9">
        <v>4166</v>
      </c>
      <c r="AB83" s="10"/>
      <c r="AC83" s="9">
        <f t="shared" si="83"/>
        <v>1583.62</v>
      </c>
      <c r="AD83" s="10"/>
      <c r="AE83" s="11">
        <f t="shared" si="84"/>
        <v>1.3801300000000001</v>
      </c>
      <c r="AF83" s="10"/>
      <c r="AG83" s="9">
        <v>22.54</v>
      </c>
      <c r="AH83" s="10"/>
      <c r="AI83" s="9">
        <v>4166</v>
      </c>
      <c r="AJ83" s="10"/>
      <c r="AK83" s="9">
        <f t="shared" si="85"/>
        <v>-4143.46</v>
      </c>
      <c r="AL83" s="10"/>
      <c r="AM83" s="11">
        <f t="shared" si="86"/>
        <v>5.4099999999999999E-3</v>
      </c>
      <c r="AN83" s="10"/>
      <c r="AO83" s="9">
        <v>4712.26</v>
      </c>
      <c r="AP83" s="10"/>
      <c r="AQ83" s="9">
        <v>4167</v>
      </c>
      <c r="AR83" s="10"/>
      <c r="AS83" s="9">
        <f t="shared" si="87"/>
        <v>545.26</v>
      </c>
      <c r="AT83" s="10"/>
      <c r="AU83" s="11">
        <f t="shared" si="88"/>
        <v>1.1308499999999999</v>
      </c>
      <c r="AV83" s="10"/>
      <c r="AW83" s="9">
        <v>2048.61</v>
      </c>
      <c r="AX83" s="10"/>
      <c r="AY83" s="9">
        <v>4167</v>
      </c>
      <c r="AZ83" s="10"/>
      <c r="BA83" s="9">
        <f t="shared" si="89"/>
        <v>-2118.39</v>
      </c>
      <c r="BB83" s="10"/>
      <c r="BC83" s="11">
        <f t="shared" si="90"/>
        <v>0.49163000000000001</v>
      </c>
      <c r="BD83" s="10"/>
      <c r="BE83" s="9">
        <v>5844.55</v>
      </c>
      <c r="BF83" s="10"/>
      <c r="BG83" s="9">
        <v>4167</v>
      </c>
      <c r="BH83" s="10"/>
      <c r="BI83" s="9">
        <f t="shared" si="91"/>
        <v>1677.55</v>
      </c>
      <c r="BJ83" s="10"/>
      <c r="BK83" s="11">
        <f t="shared" si="92"/>
        <v>1.4025799999999999</v>
      </c>
      <c r="BL83" s="10"/>
      <c r="BM83" s="9">
        <v>55.75</v>
      </c>
      <c r="BN83" s="10"/>
      <c r="BO83" s="9">
        <v>4167</v>
      </c>
      <c r="BP83" s="10"/>
      <c r="BQ83" s="9">
        <f t="shared" si="93"/>
        <v>-4111.25</v>
      </c>
      <c r="BR83" s="10"/>
      <c r="BS83" s="11">
        <f t="shared" si="94"/>
        <v>1.338E-2</v>
      </c>
      <c r="BT83" s="10"/>
      <c r="BU83" s="24">
        <v>7014.21</v>
      </c>
      <c r="BV83" s="10"/>
      <c r="BW83" s="9">
        <v>4167</v>
      </c>
      <c r="BX83" s="10"/>
      <c r="BY83" s="9">
        <f t="shared" si="95"/>
        <v>2847.21</v>
      </c>
      <c r="BZ83" s="10"/>
      <c r="CA83" s="11">
        <f t="shared" si="96"/>
        <v>1.6832800000000001</v>
      </c>
      <c r="CB83" s="10"/>
      <c r="CC83" s="9">
        <f t="shared" si="78"/>
        <v>29879.599999999999</v>
      </c>
      <c r="CD83" s="10"/>
      <c r="CE83" s="9">
        <f t="shared" si="97"/>
        <v>37499</v>
      </c>
      <c r="CF83" s="10"/>
      <c r="CG83" s="9">
        <f t="shared" si="98"/>
        <v>-7619.4</v>
      </c>
      <c r="CH83" s="10"/>
      <c r="CI83" s="11">
        <f t="shared" si="99"/>
        <v>0.79681000000000002</v>
      </c>
    </row>
    <row r="84" spans="1:87" ht="19.5" thickBot="1" x14ac:dyDescent="0.35">
      <c r="A84" s="1"/>
      <c r="B84" s="1"/>
      <c r="C84" s="1"/>
      <c r="D84" s="1"/>
      <c r="E84" s="1"/>
      <c r="F84" s="1" t="s">
        <v>210</v>
      </c>
      <c r="G84" s="1"/>
      <c r="H84" s="1"/>
      <c r="I84" s="12">
        <v>0</v>
      </c>
      <c r="J84" s="10"/>
      <c r="K84" s="12">
        <v>41</v>
      </c>
      <c r="L84" s="10"/>
      <c r="M84" s="12">
        <f t="shared" si="79"/>
        <v>-41</v>
      </c>
      <c r="N84" s="10"/>
      <c r="O84" s="13">
        <f t="shared" si="80"/>
        <v>0</v>
      </c>
      <c r="P84" s="10"/>
      <c r="Q84" s="12">
        <v>10000</v>
      </c>
      <c r="R84" s="10"/>
      <c r="S84" s="12">
        <v>41</v>
      </c>
      <c r="T84" s="10"/>
      <c r="U84" s="12">
        <f t="shared" si="81"/>
        <v>9959</v>
      </c>
      <c r="V84" s="10"/>
      <c r="W84" s="13">
        <f t="shared" si="82"/>
        <v>243.90244000000001</v>
      </c>
      <c r="X84" s="10"/>
      <c r="Y84" s="12">
        <v>0</v>
      </c>
      <c r="Z84" s="10"/>
      <c r="AA84" s="12">
        <v>41</v>
      </c>
      <c r="AB84" s="10"/>
      <c r="AC84" s="12">
        <f t="shared" si="83"/>
        <v>-41</v>
      </c>
      <c r="AD84" s="10"/>
      <c r="AE84" s="13">
        <f t="shared" si="84"/>
        <v>0</v>
      </c>
      <c r="AF84" s="10"/>
      <c r="AG84" s="12">
        <v>0</v>
      </c>
      <c r="AH84" s="10"/>
      <c r="AI84" s="12">
        <v>41</v>
      </c>
      <c r="AJ84" s="10"/>
      <c r="AK84" s="12">
        <f t="shared" si="85"/>
        <v>-41</v>
      </c>
      <c r="AL84" s="10"/>
      <c r="AM84" s="13">
        <f t="shared" si="86"/>
        <v>0</v>
      </c>
      <c r="AN84" s="10"/>
      <c r="AO84" s="12">
        <v>0</v>
      </c>
      <c r="AP84" s="10"/>
      <c r="AQ84" s="12">
        <v>42</v>
      </c>
      <c r="AR84" s="10"/>
      <c r="AS84" s="12">
        <f t="shared" si="87"/>
        <v>-42</v>
      </c>
      <c r="AT84" s="10"/>
      <c r="AU84" s="13">
        <f t="shared" si="88"/>
        <v>0</v>
      </c>
      <c r="AV84" s="10"/>
      <c r="AW84" s="12">
        <v>50702.49</v>
      </c>
      <c r="AX84" s="10"/>
      <c r="AY84" s="12">
        <v>42</v>
      </c>
      <c r="AZ84" s="10"/>
      <c r="BA84" s="12">
        <f t="shared" si="89"/>
        <v>50660.49</v>
      </c>
      <c r="BB84" s="10"/>
      <c r="BC84" s="13">
        <f t="shared" si="90"/>
        <v>1207.2021400000001</v>
      </c>
      <c r="BD84" s="10"/>
      <c r="BE84" s="12">
        <v>0</v>
      </c>
      <c r="BF84" s="10"/>
      <c r="BG84" s="12">
        <v>42</v>
      </c>
      <c r="BH84" s="10"/>
      <c r="BI84" s="12">
        <f t="shared" si="91"/>
        <v>-42</v>
      </c>
      <c r="BJ84" s="10"/>
      <c r="BK84" s="13">
        <f t="shared" si="92"/>
        <v>0</v>
      </c>
      <c r="BL84" s="10"/>
      <c r="BM84" s="12">
        <v>0</v>
      </c>
      <c r="BN84" s="10"/>
      <c r="BO84" s="12">
        <v>42</v>
      </c>
      <c r="BP84" s="10"/>
      <c r="BQ84" s="12">
        <f t="shared" si="93"/>
        <v>-42</v>
      </c>
      <c r="BR84" s="10"/>
      <c r="BS84" s="13">
        <f t="shared" si="94"/>
        <v>0</v>
      </c>
      <c r="BT84" s="10"/>
      <c r="BU84" s="12">
        <v>0</v>
      </c>
      <c r="BV84" s="10"/>
      <c r="BW84" s="12">
        <v>42</v>
      </c>
      <c r="BX84" s="10"/>
      <c r="BY84" s="12">
        <f t="shared" si="95"/>
        <v>-42</v>
      </c>
      <c r="BZ84" s="10"/>
      <c r="CA84" s="13">
        <f t="shared" si="96"/>
        <v>0</v>
      </c>
      <c r="CB84" s="10"/>
      <c r="CC84" s="12">
        <f t="shared" si="78"/>
        <v>60702.49</v>
      </c>
      <c r="CD84" s="10"/>
      <c r="CE84" s="12">
        <f t="shared" si="97"/>
        <v>374</v>
      </c>
      <c r="CF84" s="10"/>
      <c r="CG84" s="12">
        <f t="shared" si="98"/>
        <v>60328.49</v>
      </c>
      <c r="CH84" s="10"/>
      <c r="CI84" s="13">
        <f t="shared" si="99"/>
        <v>162.30611999999999</v>
      </c>
    </row>
    <row r="85" spans="1:87" x14ac:dyDescent="0.3">
      <c r="A85" s="1"/>
      <c r="B85" s="1"/>
      <c r="C85" s="1"/>
      <c r="D85" s="1"/>
      <c r="E85" s="1" t="s">
        <v>209</v>
      </c>
      <c r="F85" s="1"/>
      <c r="G85" s="1"/>
      <c r="H85" s="1"/>
      <c r="I85" s="9">
        <f>ROUND(I5+I70+SUM(I78:I84),5)</f>
        <v>172644.77</v>
      </c>
      <c r="J85" s="10"/>
      <c r="K85" s="9">
        <f>ROUND(K5+K70+SUM(K78:K84),5)</f>
        <v>287274.75</v>
      </c>
      <c r="L85" s="10"/>
      <c r="M85" s="9">
        <f t="shared" si="79"/>
        <v>-114629.98</v>
      </c>
      <c r="N85" s="10"/>
      <c r="O85" s="11">
        <f t="shared" si="80"/>
        <v>0.60097</v>
      </c>
      <c r="P85" s="10"/>
      <c r="Q85" s="9">
        <f>ROUND(Q5+Q70+SUM(Q78:Q84),5)</f>
        <v>285566.32</v>
      </c>
      <c r="R85" s="10"/>
      <c r="S85" s="9">
        <f>ROUND(S5+S70+SUM(S78:S84),5)</f>
        <v>287276.75</v>
      </c>
      <c r="T85" s="10"/>
      <c r="U85" s="9">
        <f t="shared" si="81"/>
        <v>-1710.43</v>
      </c>
      <c r="V85" s="10"/>
      <c r="W85" s="11">
        <f t="shared" si="82"/>
        <v>0.99404999999999999</v>
      </c>
      <c r="X85" s="10"/>
      <c r="Y85" s="9">
        <f>ROUND(Y5+Y70+SUM(Y78:Y84),5)</f>
        <v>211340.6</v>
      </c>
      <c r="Z85" s="10"/>
      <c r="AA85" s="9">
        <f>ROUND(AA5+AA70+SUM(AA78:AA84),5)</f>
        <v>287277.75</v>
      </c>
      <c r="AB85" s="10"/>
      <c r="AC85" s="9">
        <f t="shared" si="83"/>
        <v>-75937.149999999994</v>
      </c>
      <c r="AD85" s="10"/>
      <c r="AE85" s="11">
        <f t="shared" si="84"/>
        <v>0.73567000000000005</v>
      </c>
      <c r="AF85" s="10"/>
      <c r="AG85" s="9">
        <f>ROUND(AG5+AG70+SUM(AG78:AG84),5)</f>
        <v>195267.51</v>
      </c>
      <c r="AH85" s="10"/>
      <c r="AI85" s="9">
        <f>ROUND(AI5+AI70+SUM(AI78:AI84),5)</f>
        <v>287278.75</v>
      </c>
      <c r="AJ85" s="10"/>
      <c r="AK85" s="9">
        <f t="shared" si="85"/>
        <v>-92011.24</v>
      </c>
      <c r="AL85" s="10"/>
      <c r="AM85" s="11">
        <f t="shared" si="86"/>
        <v>0.67971000000000004</v>
      </c>
      <c r="AN85" s="10"/>
      <c r="AO85" s="9">
        <f>ROUND(AO5+AO70+SUM(AO78:AO84),5)</f>
        <v>250458.04</v>
      </c>
      <c r="AP85" s="10"/>
      <c r="AQ85" s="9">
        <f>ROUND(AQ5+AQ70+SUM(AQ78:AQ84),5)</f>
        <v>287287.75</v>
      </c>
      <c r="AR85" s="10"/>
      <c r="AS85" s="9">
        <f t="shared" si="87"/>
        <v>-36829.71</v>
      </c>
      <c r="AT85" s="10"/>
      <c r="AU85" s="11">
        <f t="shared" si="88"/>
        <v>0.87180000000000002</v>
      </c>
      <c r="AV85" s="10"/>
      <c r="AW85" s="9">
        <f>ROUND(AW5+AW70+SUM(AW78:AW84),5)</f>
        <v>518160.91</v>
      </c>
      <c r="AX85" s="10"/>
      <c r="AY85" s="9">
        <f>ROUND(AY5+AY70+SUM(AY78:AY84),5)</f>
        <v>287288.75</v>
      </c>
      <c r="AZ85" s="10"/>
      <c r="BA85" s="9">
        <f t="shared" si="89"/>
        <v>230872.16</v>
      </c>
      <c r="BB85" s="10"/>
      <c r="BC85" s="11">
        <f t="shared" si="90"/>
        <v>1.80362</v>
      </c>
      <c r="BD85" s="10"/>
      <c r="BE85" s="9">
        <f>ROUND(BE5+BE70+SUM(BE78:BE84),5)</f>
        <v>268375.09000000003</v>
      </c>
      <c r="BF85" s="10"/>
      <c r="BG85" s="9">
        <f>ROUND(BG5+BG70+SUM(BG78:BG84),5)</f>
        <v>287289.75</v>
      </c>
      <c r="BH85" s="10"/>
      <c r="BI85" s="9">
        <f t="shared" si="91"/>
        <v>-18914.66</v>
      </c>
      <c r="BJ85" s="10"/>
      <c r="BK85" s="11">
        <f t="shared" si="92"/>
        <v>0.93415999999999999</v>
      </c>
      <c r="BL85" s="10"/>
      <c r="BM85" s="9">
        <f>ROUND(BM5+BM70+SUM(BM78:BM84),5)</f>
        <v>236897.52</v>
      </c>
      <c r="BN85" s="10"/>
      <c r="BO85" s="9">
        <f>ROUND(BO5+BO70+SUM(BO78:BO84),5)</f>
        <v>287289.75</v>
      </c>
      <c r="BP85" s="10"/>
      <c r="BQ85" s="9">
        <f t="shared" si="93"/>
        <v>-50392.23</v>
      </c>
      <c r="BR85" s="10"/>
      <c r="BS85" s="11">
        <f t="shared" si="94"/>
        <v>0.82459000000000005</v>
      </c>
      <c r="BT85" s="10"/>
      <c r="BU85" s="9">
        <f>ROUND(BU5+BU70+SUM(BU78:BU84),5)</f>
        <v>199722.19</v>
      </c>
      <c r="BV85" s="10"/>
      <c r="BW85" s="9">
        <f>ROUND(BW5+BW70+SUM(BW78:BW84),5)</f>
        <v>287296.75</v>
      </c>
      <c r="BX85" s="10"/>
      <c r="BY85" s="9">
        <f t="shared" si="95"/>
        <v>-87574.56</v>
      </c>
      <c r="BZ85" s="10"/>
      <c r="CA85" s="11">
        <f t="shared" si="96"/>
        <v>0.69518000000000002</v>
      </c>
      <c r="CB85" s="10"/>
      <c r="CC85" s="9">
        <f t="shared" si="78"/>
        <v>2338432.9500000002</v>
      </c>
      <c r="CD85" s="10"/>
      <c r="CE85" s="9">
        <f t="shared" si="97"/>
        <v>2585560.75</v>
      </c>
      <c r="CF85" s="10"/>
      <c r="CG85" s="9">
        <f t="shared" si="98"/>
        <v>-247127.8</v>
      </c>
      <c r="CH85" s="10"/>
      <c r="CI85" s="11">
        <f t="shared" si="99"/>
        <v>0.90442</v>
      </c>
    </row>
    <row r="86" spans="1:87" hidden="1" x14ac:dyDescent="0.3">
      <c r="A86" s="1"/>
      <c r="B86" s="1"/>
      <c r="C86" s="1"/>
      <c r="D86" s="1"/>
      <c r="E86" s="1" t="s">
        <v>208</v>
      </c>
      <c r="F86" s="1"/>
      <c r="G86" s="1"/>
      <c r="H86" s="1"/>
      <c r="I86" s="9">
        <v>0</v>
      </c>
      <c r="J86" s="10"/>
      <c r="K86" s="9">
        <v>0</v>
      </c>
      <c r="L86" s="10"/>
      <c r="M86" s="9">
        <f t="shared" si="79"/>
        <v>0</v>
      </c>
      <c r="N86" s="10"/>
      <c r="O86" s="11">
        <f t="shared" si="80"/>
        <v>0</v>
      </c>
      <c r="P86" s="10"/>
      <c r="Q86" s="9">
        <v>0</v>
      </c>
      <c r="R86" s="10"/>
      <c r="S86" s="9">
        <v>0</v>
      </c>
      <c r="T86" s="10"/>
      <c r="U86" s="9">
        <f t="shared" si="81"/>
        <v>0</v>
      </c>
      <c r="V86" s="10"/>
      <c r="W86" s="11">
        <f t="shared" si="82"/>
        <v>0</v>
      </c>
      <c r="X86" s="10"/>
      <c r="Y86" s="9">
        <v>0</v>
      </c>
      <c r="Z86" s="10"/>
      <c r="AA86" s="9">
        <v>0</v>
      </c>
      <c r="AB86" s="10"/>
      <c r="AC86" s="9">
        <f t="shared" si="83"/>
        <v>0</v>
      </c>
      <c r="AD86" s="10"/>
      <c r="AE86" s="11">
        <f t="shared" si="84"/>
        <v>0</v>
      </c>
      <c r="AF86" s="10"/>
      <c r="AG86" s="9">
        <v>15528.78</v>
      </c>
      <c r="AH86" s="10"/>
      <c r="AI86" s="9">
        <v>0</v>
      </c>
      <c r="AJ86" s="10"/>
      <c r="AK86" s="9">
        <f t="shared" si="85"/>
        <v>15528.78</v>
      </c>
      <c r="AL86" s="10"/>
      <c r="AM86" s="11">
        <f t="shared" si="86"/>
        <v>1</v>
      </c>
      <c r="AN86" s="10"/>
      <c r="AO86" s="9">
        <v>0</v>
      </c>
      <c r="AP86" s="10"/>
      <c r="AQ86" s="9">
        <v>0</v>
      </c>
      <c r="AR86" s="10"/>
      <c r="AS86" s="9">
        <f t="shared" si="87"/>
        <v>0</v>
      </c>
      <c r="AT86" s="10"/>
      <c r="AU86" s="11">
        <f t="shared" si="88"/>
        <v>0</v>
      </c>
      <c r="AV86" s="10"/>
      <c r="AW86" s="9">
        <v>-15528.78</v>
      </c>
      <c r="AX86" s="10"/>
      <c r="AY86" s="9">
        <v>0</v>
      </c>
      <c r="AZ86" s="10"/>
      <c r="BA86" s="9">
        <f t="shared" si="89"/>
        <v>-15528.78</v>
      </c>
      <c r="BB86" s="10"/>
      <c r="BC86" s="11">
        <f t="shared" si="90"/>
        <v>1</v>
      </c>
      <c r="BD86" s="10"/>
      <c r="BE86" s="9">
        <v>0</v>
      </c>
      <c r="BF86" s="10"/>
      <c r="BG86" s="9"/>
      <c r="BH86" s="10"/>
      <c r="BI86" s="9"/>
      <c r="BJ86" s="10"/>
      <c r="BK86" s="11"/>
      <c r="BL86" s="10"/>
      <c r="BM86" s="9">
        <v>0</v>
      </c>
      <c r="BN86" s="10"/>
      <c r="BO86" s="9"/>
      <c r="BP86" s="10"/>
      <c r="BQ86" s="9"/>
      <c r="BR86" s="10"/>
      <c r="BS86" s="11"/>
      <c r="BT86" s="10"/>
      <c r="BU86" s="9">
        <v>0</v>
      </c>
      <c r="BV86" s="10"/>
      <c r="BW86" s="9"/>
      <c r="BX86" s="10"/>
      <c r="BY86" s="9"/>
      <c r="BZ86" s="10"/>
      <c r="CA86" s="11"/>
      <c r="CB86" s="10"/>
      <c r="CC86" s="9">
        <f t="shared" si="78"/>
        <v>0</v>
      </c>
      <c r="CD86" s="10"/>
      <c r="CE86" s="9">
        <f t="shared" si="97"/>
        <v>0</v>
      </c>
      <c r="CF86" s="10"/>
      <c r="CG86" s="9">
        <f t="shared" si="98"/>
        <v>0</v>
      </c>
      <c r="CH86" s="10"/>
      <c r="CI86" s="11">
        <f t="shared" si="99"/>
        <v>0</v>
      </c>
    </row>
    <row r="87" spans="1:87" x14ac:dyDescent="0.3">
      <c r="A87" s="1"/>
      <c r="B87" s="1"/>
      <c r="C87" s="1"/>
      <c r="D87" s="1"/>
      <c r="E87" s="1" t="s">
        <v>207</v>
      </c>
      <c r="F87" s="1"/>
      <c r="G87" s="1"/>
      <c r="H87" s="1"/>
      <c r="I87" s="9">
        <v>0</v>
      </c>
      <c r="J87" s="10"/>
      <c r="K87" s="9"/>
      <c r="L87" s="10"/>
      <c r="M87" s="9"/>
      <c r="N87" s="10"/>
      <c r="O87" s="11"/>
      <c r="P87" s="10"/>
      <c r="Q87" s="9">
        <v>0</v>
      </c>
      <c r="R87" s="10"/>
      <c r="S87" s="9"/>
      <c r="T87" s="10"/>
      <c r="U87" s="9"/>
      <c r="V87" s="10"/>
      <c r="W87" s="11"/>
      <c r="X87" s="10"/>
      <c r="Y87" s="9">
        <v>140</v>
      </c>
      <c r="Z87" s="10"/>
      <c r="AA87" s="9"/>
      <c r="AB87" s="10"/>
      <c r="AC87" s="9"/>
      <c r="AD87" s="10"/>
      <c r="AE87" s="11"/>
      <c r="AF87" s="10"/>
      <c r="AG87" s="9">
        <v>0</v>
      </c>
      <c r="AH87" s="10"/>
      <c r="AI87" s="9"/>
      <c r="AJ87" s="10"/>
      <c r="AK87" s="9"/>
      <c r="AL87" s="10"/>
      <c r="AM87" s="11"/>
      <c r="AN87" s="10"/>
      <c r="AO87" s="9">
        <v>0</v>
      </c>
      <c r="AP87" s="10"/>
      <c r="AQ87" s="9"/>
      <c r="AR87" s="10"/>
      <c r="AS87" s="9"/>
      <c r="AT87" s="10"/>
      <c r="AU87" s="11"/>
      <c r="AV87" s="10"/>
      <c r="AW87" s="9">
        <v>0</v>
      </c>
      <c r="AX87" s="10"/>
      <c r="AY87" s="9"/>
      <c r="AZ87" s="10"/>
      <c r="BA87" s="9"/>
      <c r="BB87" s="10"/>
      <c r="BC87" s="11"/>
      <c r="BD87" s="10"/>
      <c r="BE87" s="9">
        <v>0</v>
      </c>
      <c r="BF87" s="10"/>
      <c r="BG87" s="9"/>
      <c r="BH87" s="10"/>
      <c r="BI87" s="9"/>
      <c r="BJ87" s="10"/>
      <c r="BK87" s="11"/>
      <c r="BL87" s="10"/>
      <c r="BM87" s="9">
        <v>0</v>
      </c>
      <c r="BN87" s="10"/>
      <c r="BO87" s="9"/>
      <c r="BP87" s="10"/>
      <c r="BQ87" s="9"/>
      <c r="BR87" s="10"/>
      <c r="BS87" s="11"/>
      <c r="BT87" s="10"/>
      <c r="BU87" s="9">
        <v>0</v>
      </c>
      <c r="BV87" s="10"/>
      <c r="BW87" s="9"/>
      <c r="BX87" s="10"/>
      <c r="BY87" s="9"/>
      <c r="BZ87" s="10"/>
      <c r="CA87" s="11"/>
      <c r="CB87" s="10"/>
      <c r="CC87" s="9">
        <f t="shared" si="78"/>
        <v>140</v>
      </c>
      <c r="CD87" s="10"/>
      <c r="CE87" s="9"/>
      <c r="CF87" s="10"/>
      <c r="CG87" s="9"/>
      <c r="CH87" s="10"/>
      <c r="CI87" s="11"/>
    </row>
    <row r="88" spans="1:87" x14ac:dyDescent="0.3">
      <c r="A88" s="1"/>
      <c r="B88" s="1"/>
      <c r="C88" s="1"/>
      <c r="D88" s="1"/>
      <c r="E88" s="1" t="s">
        <v>206</v>
      </c>
      <c r="F88" s="1"/>
      <c r="G88" s="1"/>
      <c r="H88" s="1"/>
      <c r="I88" s="9"/>
      <c r="J88" s="10"/>
      <c r="K88" s="9"/>
      <c r="L88" s="10"/>
      <c r="M88" s="9"/>
      <c r="N88" s="10"/>
      <c r="O88" s="11"/>
      <c r="P88" s="10"/>
      <c r="Q88" s="9"/>
      <c r="R88" s="10"/>
      <c r="S88" s="9"/>
      <c r="T88" s="10"/>
      <c r="U88" s="9"/>
      <c r="V88" s="10"/>
      <c r="W88" s="11"/>
      <c r="X88" s="10"/>
      <c r="Y88" s="9"/>
      <c r="Z88" s="10"/>
      <c r="AA88" s="9"/>
      <c r="AB88" s="10"/>
      <c r="AC88" s="9"/>
      <c r="AD88" s="10"/>
      <c r="AE88" s="11"/>
      <c r="AF88" s="10"/>
      <c r="AG88" s="9"/>
      <c r="AH88" s="10"/>
      <c r="AI88" s="9"/>
      <c r="AJ88" s="10"/>
      <c r="AK88" s="9"/>
      <c r="AL88" s="10"/>
      <c r="AM88" s="11"/>
      <c r="AN88" s="10"/>
      <c r="AO88" s="9"/>
      <c r="AP88" s="10"/>
      <c r="AQ88" s="9"/>
      <c r="AR88" s="10"/>
      <c r="AS88" s="9"/>
      <c r="AT88" s="10"/>
      <c r="AU88" s="11"/>
      <c r="AV88" s="10"/>
      <c r="AW88" s="9"/>
      <c r="AX88" s="10"/>
      <c r="AY88" s="9"/>
      <c r="AZ88" s="10"/>
      <c r="BA88" s="9"/>
      <c r="BB88" s="10"/>
      <c r="BC88" s="11"/>
      <c r="BD88" s="10"/>
      <c r="BE88" s="9"/>
      <c r="BF88" s="10"/>
      <c r="BG88" s="9"/>
      <c r="BH88" s="10"/>
      <c r="BI88" s="9"/>
      <c r="BJ88" s="10"/>
      <c r="BK88" s="11"/>
      <c r="BL88" s="10"/>
      <c r="BM88" s="9"/>
      <c r="BN88" s="10"/>
      <c r="BO88" s="9"/>
      <c r="BP88" s="10"/>
      <c r="BQ88" s="9"/>
      <c r="BR88" s="10"/>
      <c r="BS88" s="11"/>
      <c r="BT88" s="10"/>
      <c r="BU88" s="9"/>
      <c r="BV88" s="10"/>
      <c r="BW88" s="9"/>
      <c r="BX88" s="10"/>
      <c r="BY88" s="9"/>
      <c r="BZ88" s="10"/>
      <c r="CA88" s="11"/>
      <c r="CB88" s="10"/>
      <c r="CC88" s="9"/>
      <c r="CD88" s="10"/>
      <c r="CE88" s="9"/>
      <c r="CF88" s="10"/>
      <c r="CG88" s="9"/>
      <c r="CH88" s="10"/>
      <c r="CI88" s="11"/>
    </row>
    <row r="89" spans="1:87" x14ac:dyDescent="0.3">
      <c r="A89" s="1"/>
      <c r="B89" s="1"/>
      <c r="C89" s="1"/>
      <c r="D89" s="1"/>
      <c r="E89" s="1"/>
      <c r="F89" s="1" t="s">
        <v>205</v>
      </c>
      <c r="G89" s="1"/>
      <c r="H89" s="1"/>
      <c r="I89" s="9">
        <v>33040.639999999999</v>
      </c>
      <c r="J89" s="10"/>
      <c r="K89" s="9">
        <v>166</v>
      </c>
      <c r="L89" s="10"/>
      <c r="M89" s="9">
        <f t="shared" ref="M89:M94" si="100">ROUND((I89-K89),5)</f>
        <v>32874.639999999999</v>
      </c>
      <c r="N89" s="10"/>
      <c r="O89" s="11">
        <f t="shared" ref="O89:O94" si="101">ROUND(IF(K89=0, IF(I89=0, 0, 1), I89/K89),5)</f>
        <v>199.04</v>
      </c>
      <c r="P89" s="10"/>
      <c r="Q89" s="9">
        <v>-18872.96</v>
      </c>
      <c r="R89" s="10"/>
      <c r="S89" s="9">
        <v>166</v>
      </c>
      <c r="T89" s="10"/>
      <c r="U89" s="9">
        <f t="shared" ref="U89:U94" si="102">ROUND((Q89-S89),5)</f>
        <v>-19038.96</v>
      </c>
      <c r="V89" s="10"/>
      <c r="W89" s="11">
        <f t="shared" ref="W89:W94" si="103">ROUND(IF(S89=0, IF(Q89=0, 0, 1), Q89/S89),5)</f>
        <v>-113.69253</v>
      </c>
      <c r="X89" s="10"/>
      <c r="Y89" s="9">
        <v>-42579.18</v>
      </c>
      <c r="Z89" s="10"/>
      <c r="AA89" s="9">
        <v>166</v>
      </c>
      <c r="AB89" s="10"/>
      <c r="AC89" s="9">
        <f t="shared" ref="AC89:AC94" si="104">ROUND((Y89-AA89),5)</f>
        <v>-42745.18</v>
      </c>
      <c r="AD89" s="10"/>
      <c r="AE89" s="11">
        <f t="shared" ref="AE89:AE94" si="105">ROUND(IF(AA89=0, IF(Y89=0, 0, 1), Y89/AA89),5)</f>
        <v>-256.50108</v>
      </c>
      <c r="AF89" s="10"/>
      <c r="AG89" s="9">
        <v>25716.84</v>
      </c>
      <c r="AH89" s="10"/>
      <c r="AI89" s="9">
        <v>166</v>
      </c>
      <c r="AJ89" s="10"/>
      <c r="AK89" s="9">
        <f t="shared" ref="AK89:AK94" si="106">ROUND((AG89-AI89),5)</f>
        <v>25550.84</v>
      </c>
      <c r="AL89" s="10"/>
      <c r="AM89" s="11">
        <f t="shared" ref="AM89:AM94" si="107">ROUND(IF(AI89=0, IF(AG89=0, 0, 1), AG89/AI89),5)</f>
        <v>154.92071999999999</v>
      </c>
      <c r="AN89" s="10"/>
      <c r="AO89" s="9">
        <v>33052.47</v>
      </c>
      <c r="AP89" s="10"/>
      <c r="AQ89" s="9">
        <v>167</v>
      </c>
      <c r="AR89" s="10"/>
      <c r="AS89" s="9">
        <f t="shared" ref="AS89:AS94" si="108">ROUND((AO89-AQ89),5)</f>
        <v>32885.47</v>
      </c>
      <c r="AT89" s="10"/>
      <c r="AU89" s="11">
        <f t="shared" ref="AU89:AU94" si="109">ROUND(IF(AQ89=0, IF(AO89=0, 0, 1), AO89/AQ89),5)</f>
        <v>197.91898</v>
      </c>
      <c r="AV89" s="10"/>
      <c r="AW89" s="9">
        <v>-17615.3</v>
      </c>
      <c r="AX89" s="10"/>
      <c r="AY89" s="9">
        <v>167</v>
      </c>
      <c r="AZ89" s="10"/>
      <c r="BA89" s="9">
        <f t="shared" ref="BA89:BA94" si="110">ROUND((AW89-AY89),5)</f>
        <v>-17782.3</v>
      </c>
      <c r="BB89" s="10"/>
      <c r="BC89" s="11">
        <f t="shared" ref="BC89:BC94" si="111">ROUND(IF(AY89=0, IF(AW89=0, 0, 1), AW89/AY89),5)</f>
        <v>-105.48084</v>
      </c>
      <c r="BD89" s="10"/>
      <c r="BE89" s="9">
        <v>22400.7</v>
      </c>
      <c r="BF89" s="10"/>
      <c r="BG89" s="9">
        <v>167</v>
      </c>
      <c r="BH89" s="10"/>
      <c r="BI89" s="9">
        <f t="shared" ref="BI89:BI94" si="112">ROUND((BE89-BG89),5)</f>
        <v>22233.7</v>
      </c>
      <c r="BJ89" s="10"/>
      <c r="BK89" s="11">
        <f t="shared" ref="BK89:BK94" si="113">ROUND(IF(BG89=0, IF(BE89=0, 0, 1), BE89/BG89),5)</f>
        <v>134.13593</v>
      </c>
      <c r="BL89" s="10"/>
      <c r="BM89" s="9">
        <v>-20151.61</v>
      </c>
      <c r="BN89" s="10"/>
      <c r="BO89" s="9">
        <v>167</v>
      </c>
      <c r="BP89" s="10"/>
      <c r="BQ89" s="9">
        <f t="shared" ref="BQ89:BQ94" si="114">ROUND((BM89-BO89),5)</f>
        <v>-20318.61</v>
      </c>
      <c r="BR89" s="10"/>
      <c r="BS89" s="11">
        <f t="shared" ref="BS89:BS94" si="115">ROUND(IF(BO89=0, IF(BM89=0, 0, 1), BM89/BO89),5)</f>
        <v>-120.66831999999999</v>
      </c>
      <c r="BT89" s="10"/>
      <c r="BU89" s="9">
        <v>17731.02</v>
      </c>
      <c r="BV89" s="10"/>
      <c r="BW89" s="9">
        <v>167</v>
      </c>
      <c r="BX89" s="10"/>
      <c r="BY89" s="9">
        <f t="shared" ref="BY89:BY94" si="116">ROUND((BU89-BW89),5)</f>
        <v>17564.02</v>
      </c>
      <c r="BZ89" s="10"/>
      <c r="CA89" s="11">
        <f t="shared" ref="CA89:CA94" si="117">ROUND(IF(BW89=0, IF(BU89=0, 0, 1), BU89/BW89),5)</f>
        <v>106.17377</v>
      </c>
      <c r="CB89" s="10"/>
      <c r="CC89" s="9">
        <f t="shared" ref="CC89:CC94" si="118">ROUND(I89+Q89+Y89+AG89+AO89+AW89+BE89+BM89+BU89,5)</f>
        <v>32722.62</v>
      </c>
      <c r="CD89" s="10"/>
      <c r="CE89" s="9">
        <f t="shared" ref="CE89:CE94" si="119">ROUND(K89+S89+AA89+AI89+AQ89+AY89+BG89+BO89+BW89,5)</f>
        <v>1499</v>
      </c>
      <c r="CF89" s="10"/>
      <c r="CG89" s="9">
        <f t="shared" ref="CG89:CG94" si="120">ROUND((CC89-CE89),5)</f>
        <v>31223.62</v>
      </c>
      <c r="CH89" s="10"/>
      <c r="CI89" s="11">
        <f t="shared" ref="CI89:CI94" si="121">ROUND(IF(CE89=0, IF(CC89=0, 0, 1), CC89/CE89),5)</f>
        <v>21.829630000000002</v>
      </c>
    </row>
    <row r="90" spans="1:87" x14ac:dyDescent="0.3">
      <c r="A90" s="1"/>
      <c r="B90" s="1"/>
      <c r="C90" s="1"/>
      <c r="D90" s="1"/>
      <c r="E90" s="1"/>
      <c r="F90" s="1" t="s">
        <v>204</v>
      </c>
      <c r="G90" s="1"/>
      <c r="H90" s="1"/>
      <c r="I90" s="9">
        <v>7.43</v>
      </c>
      <c r="J90" s="10"/>
      <c r="K90" s="9">
        <v>0</v>
      </c>
      <c r="L90" s="10"/>
      <c r="M90" s="9">
        <f t="shared" si="100"/>
        <v>7.43</v>
      </c>
      <c r="N90" s="10"/>
      <c r="O90" s="11">
        <f t="shared" si="101"/>
        <v>1</v>
      </c>
      <c r="P90" s="10"/>
      <c r="Q90" s="9">
        <v>6.76</v>
      </c>
      <c r="R90" s="10"/>
      <c r="S90" s="9">
        <v>0</v>
      </c>
      <c r="T90" s="10"/>
      <c r="U90" s="9">
        <f t="shared" si="102"/>
        <v>6.76</v>
      </c>
      <c r="V90" s="10"/>
      <c r="W90" s="11">
        <f t="shared" si="103"/>
        <v>1</v>
      </c>
      <c r="X90" s="10"/>
      <c r="Y90" s="9">
        <v>6.56</v>
      </c>
      <c r="Z90" s="10"/>
      <c r="AA90" s="9">
        <v>0</v>
      </c>
      <c r="AB90" s="10"/>
      <c r="AC90" s="9">
        <f t="shared" si="104"/>
        <v>6.56</v>
      </c>
      <c r="AD90" s="10"/>
      <c r="AE90" s="11">
        <f t="shared" si="105"/>
        <v>1</v>
      </c>
      <c r="AF90" s="10"/>
      <c r="AG90" s="9">
        <v>6.77</v>
      </c>
      <c r="AH90" s="10"/>
      <c r="AI90" s="9">
        <v>0</v>
      </c>
      <c r="AJ90" s="10"/>
      <c r="AK90" s="9">
        <f t="shared" si="106"/>
        <v>6.77</v>
      </c>
      <c r="AL90" s="10"/>
      <c r="AM90" s="11">
        <f t="shared" si="107"/>
        <v>1</v>
      </c>
      <c r="AN90" s="10"/>
      <c r="AO90" s="9">
        <v>6.55</v>
      </c>
      <c r="AP90" s="10"/>
      <c r="AQ90" s="9">
        <v>0</v>
      </c>
      <c r="AR90" s="10"/>
      <c r="AS90" s="9">
        <f t="shared" si="108"/>
        <v>6.55</v>
      </c>
      <c r="AT90" s="10"/>
      <c r="AU90" s="11">
        <f t="shared" si="109"/>
        <v>1</v>
      </c>
      <c r="AV90" s="10"/>
      <c r="AW90" s="9">
        <v>48</v>
      </c>
      <c r="AX90" s="10"/>
      <c r="AY90" s="9">
        <v>0</v>
      </c>
      <c r="AZ90" s="10"/>
      <c r="BA90" s="9">
        <f t="shared" si="110"/>
        <v>48</v>
      </c>
      <c r="BB90" s="10"/>
      <c r="BC90" s="11">
        <f t="shared" si="111"/>
        <v>1</v>
      </c>
      <c r="BD90" s="10"/>
      <c r="BE90" s="9">
        <v>92.12</v>
      </c>
      <c r="BF90" s="10"/>
      <c r="BG90" s="9">
        <v>0</v>
      </c>
      <c r="BH90" s="10"/>
      <c r="BI90" s="9">
        <f t="shared" si="112"/>
        <v>92.12</v>
      </c>
      <c r="BJ90" s="10"/>
      <c r="BK90" s="11">
        <f t="shared" si="113"/>
        <v>1</v>
      </c>
      <c r="BL90" s="10"/>
      <c r="BM90" s="9">
        <v>80.97</v>
      </c>
      <c r="BN90" s="10"/>
      <c r="BO90" s="9">
        <v>0</v>
      </c>
      <c r="BP90" s="10"/>
      <c r="BQ90" s="9">
        <f t="shared" si="114"/>
        <v>80.97</v>
      </c>
      <c r="BR90" s="10"/>
      <c r="BS90" s="11">
        <f t="shared" si="115"/>
        <v>1</v>
      </c>
      <c r="BT90" s="10"/>
      <c r="BU90" s="9">
        <v>89.78</v>
      </c>
      <c r="BV90" s="10"/>
      <c r="BW90" s="9">
        <v>0</v>
      </c>
      <c r="BX90" s="10"/>
      <c r="BY90" s="9">
        <f t="shared" si="116"/>
        <v>89.78</v>
      </c>
      <c r="BZ90" s="10"/>
      <c r="CA90" s="11">
        <f t="shared" si="117"/>
        <v>1</v>
      </c>
      <c r="CB90" s="10"/>
      <c r="CC90" s="9">
        <f t="shared" si="118"/>
        <v>344.94</v>
      </c>
      <c r="CD90" s="10"/>
      <c r="CE90" s="9">
        <f t="shared" si="119"/>
        <v>0</v>
      </c>
      <c r="CF90" s="10"/>
      <c r="CG90" s="9">
        <f t="shared" si="120"/>
        <v>344.94</v>
      </c>
      <c r="CH90" s="10"/>
      <c r="CI90" s="11">
        <f t="shared" si="121"/>
        <v>1</v>
      </c>
    </row>
    <row r="91" spans="1:87" ht="19.5" thickBot="1" x14ac:dyDescent="0.35">
      <c r="A91" s="1"/>
      <c r="B91" s="1"/>
      <c r="C91" s="1"/>
      <c r="D91" s="1"/>
      <c r="E91" s="1"/>
      <c r="F91" s="1" t="s">
        <v>203</v>
      </c>
      <c r="G91" s="1"/>
      <c r="H91" s="1"/>
      <c r="I91" s="9">
        <v>0.42</v>
      </c>
      <c r="J91" s="10"/>
      <c r="K91" s="9">
        <v>0</v>
      </c>
      <c r="L91" s="10"/>
      <c r="M91" s="9">
        <f t="shared" si="100"/>
        <v>0.42</v>
      </c>
      <c r="N91" s="10"/>
      <c r="O91" s="11">
        <f t="shared" si="101"/>
        <v>1</v>
      </c>
      <c r="P91" s="10"/>
      <c r="Q91" s="9">
        <v>0.43</v>
      </c>
      <c r="R91" s="10"/>
      <c r="S91" s="9">
        <v>0</v>
      </c>
      <c r="T91" s="10"/>
      <c r="U91" s="9">
        <f t="shared" si="102"/>
        <v>0.43</v>
      </c>
      <c r="V91" s="10"/>
      <c r="W91" s="11">
        <f t="shared" si="103"/>
        <v>1</v>
      </c>
      <c r="X91" s="10"/>
      <c r="Y91" s="9">
        <v>0.42</v>
      </c>
      <c r="Z91" s="10"/>
      <c r="AA91" s="9">
        <v>0</v>
      </c>
      <c r="AB91" s="10"/>
      <c r="AC91" s="9">
        <f t="shared" si="104"/>
        <v>0.42</v>
      </c>
      <c r="AD91" s="10"/>
      <c r="AE91" s="11">
        <f t="shared" si="105"/>
        <v>1</v>
      </c>
      <c r="AF91" s="10"/>
      <c r="AG91" s="9">
        <v>3.67</v>
      </c>
      <c r="AH91" s="10"/>
      <c r="AI91" s="9">
        <v>0</v>
      </c>
      <c r="AJ91" s="10"/>
      <c r="AK91" s="9">
        <f t="shared" si="106"/>
        <v>3.67</v>
      </c>
      <c r="AL91" s="10"/>
      <c r="AM91" s="11">
        <f t="shared" si="107"/>
        <v>1</v>
      </c>
      <c r="AN91" s="10"/>
      <c r="AO91" s="9">
        <v>4.1500000000000004</v>
      </c>
      <c r="AP91" s="10"/>
      <c r="AQ91" s="9">
        <v>0</v>
      </c>
      <c r="AR91" s="10"/>
      <c r="AS91" s="9">
        <f t="shared" si="108"/>
        <v>4.1500000000000004</v>
      </c>
      <c r="AT91" s="10"/>
      <c r="AU91" s="11">
        <f t="shared" si="109"/>
        <v>1</v>
      </c>
      <c r="AV91" s="10"/>
      <c r="AW91" s="9">
        <v>4.3</v>
      </c>
      <c r="AX91" s="10"/>
      <c r="AY91" s="9">
        <v>0</v>
      </c>
      <c r="AZ91" s="10"/>
      <c r="BA91" s="9">
        <f t="shared" si="110"/>
        <v>4.3</v>
      </c>
      <c r="BB91" s="10"/>
      <c r="BC91" s="11">
        <f t="shared" si="111"/>
        <v>1</v>
      </c>
      <c r="BD91" s="10"/>
      <c r="BE91" s="9">
        <v>4.29</v>
      </c>
      <c r="BF91" s="10"/>
      <c r="BG91" s="9">
        <v>0</v>
      </c>
      <c r="BH91" s="10"/>
      <c r="BI91" s="9">
        <f t="shared" si="112"/>
        <v>4.29</v>
      </c>
      <c r="BJ91" s="10"/>
      <c r="BK91" s="11">
        <f t="shared" si="113"/>
        <v>1</v>
      </c>
      <c r="BL91" s="10"/>
      <c r="BM91" s="9">
        <v>3.88</v>
      </c>
      <c r="BN91" s="10"/>
      <c r="BO91" s="9">
        <v>0</v>
      </c>
      <c r="BP91" s="10"/>
      <c r="BQ91" s="9">
        <f t="shared" si="114"/>
        <v>3.88</v>
      </c>
      <c r="BR91" s="10"/>
      <c r="BS91" s="11">
        <f t="shared" si="115"/>
        <v>1</v>
      </c>
      <c r="BT91" s="10"/>
      <c r="BU91" s="9">
        <v>4.1500000000000004</v>
      </c>
      <c r="BV91" s="10"/>
      <c r="BW91" s="9">
        <v>0</v>
      </c>
      <c r="BX91" s="10"/>
      <c r="BY91" s="9">
        <f t="shared" si="116"/>
        <v>4.1500000000000004</v>
      </c>
      <c r="BZ91" s="10"/>
      <c r="CA91" s="11">
        <f t="shared" si="117"/>
        <v>1</v>
      </c>
      <c r="CB91" s="10"/>
      <c r="CC91" s="9">
        <f t="shared" si="118"/>
        <v>25.71</v>
      </c>
      <c r="CD91" s="10"/>
      <c r="CE91" s="9">
        <f t="shared" si="119"/>
        <v>0</v>
      </c>
      <c r="CF91" s="10"/>
      <c r="CG91" s="9">
        <f t="shared" si="120"/>
        <v>25.71</v>
      </c>
      <c r="CH91" s="10"/>
      <c r="CI91" s="11">
        <f t="shared" si="121"/>
        <v>1</v>
      </c>
    </row>
    <row r="92" spans="1:87" ht="19.5" thickBot="1" x14ac:dyDescent="0.35">
      <c r="A92" s="1"/>
      <c r="B92" s="1"/>
      <c r="C92" s="1"/>
      <c r="D92" s="1"/>
      <c r="E92" s="1" t="s">
        <v>202</v>
      </c>
      <c r="F92" s="1"/>
      <c r="G92" s="1"/>
      <c r="H92" s="1"/>
      <c r="I92" s="16">
        <f>ROUND(SUM(I88:I91),5)</f>
        <v>33048.49</v>
      </c>
      <c r="J92" s="10"/>
      <c r="K92" s="16">
        <f>ROUND(SUM(K88:K91),5)</f>
        <v>166</v>
      </c>
      <c r="L92" s="10"/>
      <c r="M92" s="16">
        <f t="shared" si="100"/>
        <v>32882.49</v>
      </c>
      <c r="N92" s="10"/>
      <c r="O92" s="17">
        <f t="shared" si="101"/>
        <v>199.08729</v>
      </c>
      <c r="P92" s="10"/>
      <c r="Q92" s="16">
        <f>ROUND(SUM(Q88:Q91),5)</f>
        <v>-18865.77</v>
      </c>
      <c r="R92" s="10"/>
      <c r="S92" s="16">
        <f>ROUND(SUM(S88:S91),5)</f>
        <v>166</v>
      </c>
      <c r="T92" s="10"/>
      <c r="U92" s="16">
        <f t="shared" si="102"/>
        <v>-19031.77</v>
      </c>
      <c r="V92" s="10"/>
      <c r="W92" s="17">
        <f t="shared" si="103"/>
        <v>-113.64922</v>
      </c>
      <c r="X92" s="10"/>
      <c r="Y92" s="16">
        <f>ROUND(SUM(Y88:Y91),5)</f>
        <v>-42572.2</v>
      </c>
      <c r="Z92" s="10"/>
      <c r="AA92" s="16">
        <f>ROUND(SUM(AA88:AA91),5)</f>
        <v>166</v>
      </c>
      <c r="AB92" s="10"/>
      <c r="AC92" s="16">
        <f t="shared" si="104"/>
        <v>-42738.2</v>
      </c>
      <c r="AD92" s="10"/>
      <c r="AE92" s="17">
        <f t="shared" si="105"/>
        <v>-256.45904000000002</v>
      </c>
      <c r="AF92" s="10"/>
      <c r="AG92" s="16">
        <f>ROUND(SUM(AG88:AG91),5)</f>
        <v>25727.279999999999</v>
      </c>
      <c r="AH92" s="10"/>
      <c r="AI92" s="16">
        <f>ROUND(SUM(AI88:AI91),5)</f>
        <v>166</v>
      </c>
      <c r="AJ92" s="10"/>
      <c r="AK92" s="16">
        <f t="shared" si="106"/>
        <v>25561.279999999999</v>
      </c>
      <c r="AL92" s="10"/>
      <c r="AM92" s="17">
        <f t="shared" si="107"/>
        <v>154.98361</v>
      </c>
      <c r="AN92" s="10"/>
      <c r="AO92" s="16">
        <f>ROUND(SUM(AO88:AO91),5)</f>
        <v>33063.17</v>
      </c>
      <c r="AP92" s="10"/>
      <c r="AQ92" s="16">
        <f>ROUND(SUM(AQ88:AQ91),5)</f>
        <v>167</v>
      </c>
      <c r="AR92" s="10"/>
      <c r="AS92" s="16">
        <f t="shared" si="108"/>
        <v>32896.17</v>
      </c>
      <c r="AT92" s="10"/>
      <c r="AU92" s="17">
        <f t="shared" si="109"/>
        <v>197.98304999999999</v>
      </c>
      <c r="AV92" s="10"/>
      <c r="AW92" s="16">
        <f>ROUND(SUM(AW88:AW91),5)</f>
        <v>-17563</v>
      </c>
      <c r="AX92" s="10"/>
      <c r="AY92" s="16">
        <f>ROUND(SUM(AY88:AY91),5)</f>
        <v>167</v>
      </c>
      <c r="AZ92" s="10"/>
      <c r="BA92" s="16">
        <f t="shared" si="110"/>
        <v>-17730</v>
      </c>
      <c r="BB92" s="10"/>
      <c r="BC92" s="17">
        <f t="shared" si="111"/>
        <v>-105.16766</v>
      </c>
      <c r="BD92" s="10"/>
      <c r="BE92" s="16">
        <f>ROUND(SUM(BE88:BE91),5)</f>
        <v>22497.11</v>
      </c>
      <c r="BF92" s="10"/>
      <c r="BG92" s="16">
        <f>ROUND(SUM(BG88:BG91),5)</f>
        <v>167</v>
      </c>
      <c r="BH92" s="10"/>
      <c r="BI92" s="16">
        <f t="shared" si="112"/>
        <v>22330.11</v>
      </c>
      <c r="BJ92" s="10"/>
      <c r="BK92" s="17">
        <f t="shared" si="113"/>
        <v>134.71323000000001</v>
      </c>
      <c r="BL92" s="10"/>
      <c r="BM92" s="16">
        <f>ROUND(SUM(BM88:BM91),5)</f>
        <v>-20066.759999999998</v>
      </c>
      <c r="BN92" s="10"/>
      <c r="BO92" s="16">
        <f>ROUND(SUM(BO88:BO91),5)</f>
        <v>167</v>
      </c>
      <c r="BP92" s="10"/>
      <c r="BQ92" s="16">
        <f t="shared" si="114"/>
        <v>-20233.759999999998</v>
      </c>
      <c r="BR92" s="10"/>
      <c r="BS92" s="17">
        <f t="shared" si="115"/>
        <v>-120.16024</v>
      </c>
      <c r="BT92" s="10"/>
      <c r="BU92" s="16">
        <f>ROUND(SUM(BU88:BU91),5)</f>
        <v>17824.95</v>
      </c>
      <c r="BV92" s="10"/>
      <c r="BW92" s="16">
        <f>ROUND(SUM(BW88:BW91),5)</f>
        <v>167</v>
      </c>
      <c r="BX92" s="10"/>
      <c r="BY92" s="16">
        <f t="shared" si="116"/>
        <v>17657.95</v>
      </c>
      <c r="BZ92" s="10"/>
      <c r="CA92" s="17">
        <f t="shared" si="117"/>
        <v>106.73623000000001</v>
      </c>
      <c r="CB92" s="10"/>
      <c r="CC92" s="16">
        <f t="shared" si="118"/>
        <v>33093.269999999997</v>
      </c>
      <c r="CD92" s="10"/>
      <c r="CE92" s="16">
        <f t="shared" si="119"/>
        <v>1499</v>
      </c>
      <c r="CF92" s="10"/>
      <c r="CG92" s="16">
        <f t="shared" si="120"/>
        <v>31594.27</v>
      </c>
      <c r="CH92" s="10"/>
      <c r="CI92" s="17">
        <f t="shared" si="121"/>
        <v>22.076899999999998</v>
      </c>
    </row>
    <row r="93" spans="1:87" ht="19.5" thickBot="1" x14ac:dyDescent="0.35">
      <c r="A93" s="1"/>
      <c r="B93" s="1"/>
      <c r="C93" s="1"/>
      <c r="D93" s="1" t="s">
        <v>201</v>
      </c>
      <c r="E93" s="1"/>
      <c r="F93" s="1"/>
      <c r="G93" s="1"/>
      <c r="H93" s="1"/>
      <c r="I93" s="14">
        <f>ROUND(I4+SUM(I85:I87)+I92,5)</f>
        <v>205693.26</v>
      </c>
      <c r="J93" s="10"/>
      <c r="K93" s="14">
        <f>ROUND(K4+SUM(K85:K87)+K92,5)</f>
        <v>287440.75</v>
      </c>
      <c r="L93" s="10"/>
      <c r="M93" s="14">
        <f t="shared" si="100"/>
        <v>-81747.490000000005</v>
      </c>
      <c r="N93" s="10"/>
      <c r="O93" s="15">
        <f t="shared" si="101"/>
        <v>0.71560000000000001</v>
      </c>
      <c r="P93" s="10"/>
      <c r="Q93" s="14">
        <f>ROUND(Q4+SUM(Q85:Q87)+Q92,5)</f>
        <v>266700.55</v>
      </c>
      <c r="R93" s="10"/>
      <c r="S93" s="14">
        <f>ROUND(S4+SUM(S85:S87)+S92,5)</f>
        <v>287442.75</v>
      </c>
      <c r="T93" s="10"/>
      <c r="U93" s="14">
        <f t="shared" si="102"/>
        <v>-20742.2</v>
      </c>
      <c r="V93" s="10"/>
      <c r="W93" s="15">
        <f t="shared" si="103"/>
        <v>0.92784</v>
      </c>
      <c r="X93" s="10"/>
      <c r="Y93" s="14">
        <f>ROUND(Y4+SUM(Y85:Y87)+Y92,5)</f>
        <v>168908.4</v>
      </c>
      <c r="Z93" s="10"/>
      <c r="AA93" s="14">
        <f>ROUND(AA4+SUM(AA85:AA87)+AA92,5)</f>
        <v>287443.75</v>
      </c>
      <c r="AB93" s="10"/>
      <c r="AC93" s="14">
        <f t="shared" si="104"/>
        <v>-118535.35</v>
      </c>
      <c r="AD93" s="10"/>
      <c r="AE93" s="15">
        <f t="shared" si="105"/>
        <v>0.58762000000000003</v>
      </c>
      <c r="AF93" s="10"/>
      <c r="AG93" s="14">
        <f>ROUND(AG4+SUM(AG85:AG87)+AG92,5)</f>
        <v>236523.57</v>
      </c>
      <c r="AH93" s="10"/>
      <c r="AI93" s="14">
        <f>ROUND(AI4+SUM(AI85:AI87)+AI92,5)</f>
        <v>287444.75</v>
      </c>
      <c r="AJ93" s="10"/>
      <c r="AK93" s="14">
        <f t="shared" si="106"/>
        <v>-50921.18</v>
      </c>
      <c r="AL93" s="10"/>
      <c r="AM93" s="15">
        <f t="shared" si="107"/>
        <v>0.82284999999999997</v>
      </c>
      <c r="AN93" s="10"/>
      <c r="AO93" s="14">
        <f>ROUND(AO4+SUM(AO85:AO87)+AO92,5)</f>
        <v>283521.21000000002</v>
      </c>
      <c r="AP93" s="10"/>
      <c r="AQ93" s="14">
        <f>ROUND(AQ4+SUM(AQ85:AQ87)+AQ92,5)</f>
        <v>287454.75</v>
      </c>
      <c r="AR93" s="10"/>
      <c r="AS93" s="14">
        <f t="shared" si="108"/>
        <v>-3933.54</v>
      </c>
      <c r="AT93" s="10"/>
      <c r="AU93" s="15">
        <f t="shared" si="109"/>
        <v>0.98631999999999997</v>
      </c>
      <c r="AV93" s="10"/>
      <c r="AW93" s="14">
        <f>ROUND(AW4+SUM(AW85:AW87)+AW92,5)</f>
        <v>485069.13</v>
      </c>
      <c r="AX93" s="10"/>
      <c r="AY93" s="14">
        <f>ROUND(AY4+SUM(AY85:AY87)+AY92,5)</f>
        <v>287455.75</v>
      </c>
      <c r="AZ93" s="10"/>
      <c r="BA93" s="14">
        <f t="shared" si="110"/>
        <v>197613.38</v>
      </c>
      <c r="BB93" s="10"/>
      <c r="BC93" s="15">
        <f t="shared" si="111"/>
        <v>1.68746</v>
      </c>
      <c r="BD93" s="10"/>
      <c r="BE93" s="14">
        <f>ROUND(BE4+SUM(BE85:BE87)+BE92,5)</f>
        <v>290872.2</v>
      </c>
      <c r="BF93" s="10"/>
      <c r="BG93" s="14">
        <f>ROUND(BG4+SUM(BG85:BG87)+BG92,5)</f>
        <v>287456.75</v>
      </c>
      <c r="BH93" s="10"/>
      <c r="BI93" s="14">
        <f t="shared" si="112"/>
        <v>3415.45</v>
      </c>
      <c r="BJ93" s="10"/>
      <c r="BK93" s="15">
        <f t="shared" si="113"/>
        <v>1.0118799999999999</v>
      </c>
      <c r="BL93" s="10"/>
      <c r="BM93" s="14">
        <f>ROUND(BM4+SUM(BM85:BM87)+BM92,5)</f>
        <v>216830.76</v>
      </c>
      <c r="BN93" s="10"/>
      <c r="BO93" s="14">
        <f>ROUND(BO4+SUM(BO85:BO87)+BO92,5)</f>
        <v>287456.75</v>
      </c>
      <c r="BP93" s="10"/>
      <c r="BQ93" s="14">
        <f t="shared" si="114"/>
        <v>-70625.990000000005</v>
      </c>
      <c r="BR93" s="10"/>
      <c r="BS93" s="15">
        <f t="shared" si="115"/>
        <v>0.75431000000000004</v>
      </c>
      <c r="BT93" s="10"/>
      <c r="BU93" s="14">
        <f>ROUND(BU4+SUM(BU85:BU87)+BU92,5)</f>
        <v>217547.14</v>
      </c>
      <c r="BV93" s="10"/>
      <c r="BW93" s="14">
        <f>ROUND(BW4+SUM(BW85:BW87)+BW92,5)</f>
        <v>287463.75</v>
      </c>
      <c r="BX93" s="10"/>
      <c r="BY93" s="14">
        <f t="shared" si="116"/>
        <v>-69916.61</v>
      </c>
      <c r="BZ93" s="10"/>
      <c r="CA93" s="15">
        <f t="shared" si="117"/>
        <v>0.75678000000000001</v>
      </c>
      <c r="CB93" s="10"/>
      <c r="CC93" s="14">
        <f t="shared" si="118"/>
        <v>2371666.2200000002</v>
      </c>
      <c r="CD93" s="10"/>
      <c r="CE93" s="14">
        <f t="shared" si="119"/>
        <v>2587059.75</v>
      </c>
      <c r="CF93" s="10"/>
      <c r="CG93" s="14">
        <f t="shared" si="120"/>
        <v>-215393.53</v>
      </c>
      <c r="CH93" s="10"/>
      <c r="CI93" s="15">
        <f t="shared" si="121"/>
        <v>0.91674</v>
      </c>
    </row>
    <row r="94" spans="1:87" x14ac:dyDescent="0.3">
      <c r="A94" s="1"/>
      <c r="B94" s="1"/>
      <c r="C94" s="1" t="s">
        <v>200</v>
      </c>
      <c r="D94" s="1"/>
      <c r="E94" s="1"/>
      <c r="F94" s="1"/>
      <c r="G94" s="1"/>
      <c r="H94" s="1"/>
      <c r="I94" s="9">
        <f>I93</f>
        <v>205693.26</v>
      </c>
      <c r="J94" s="10"/>
      <c r="K94" s="9">
        <f>K93</f>
        <v>287440.75</v>
      </c>
      <c r="L94" s="10"/>
      <c r="M94" s="9">
        <f t="shared" si="100"/>
        <v>-81747.490000000005</v>
      </c>
      <c r="N94" s="10"/>
      <c r="O94" s="11">
        <f t="shared" si="101"/>
        <v>0.71560000000000001</v>
      </c>
      <c r="P94" s="10"/>
      <c r="Q94" s="9">
        <f>Q93</f>
        <v>266700.55</v>
      </c>
      <c r="R94" s="10"/>
      <c r="S94" s="9">
        <f>S93</f>
        <v>287442.75</v>
      </c>
      <c r="T94" s="10"/>
      <c r="U94" s="9">
        <f t="shared" si="102"/>
        <v>-20742.2</v>
      </c>
      <c r="V94" s="10"/>
      <c r="W94" s="11">
        <f t="shared" si="103"/>
        <v>0.92784</v>
      </c>
      <c r="X94" s="10"/>
      <c r="Y94" s="9">
        <f>Y93</f>
        <v>168908.4</v>
      </c>
      <c r="Z94" s="10"/>
      <c r="AA94" s="9">
        <f>AA93</f>
        <v>287443.75</v>
      </c>
      <c r="AB94" s="10"/>
      <c r="AC94" s="9">
        <f t="shared" si="104"/>
        <v>-118535.35</v>
      </c>
      <c r="AD94" s="10"/>
      <c r="AE94" s="11">
        <f t="shared" si="105"/>
        <v>0.58762000000000003</v>
      </c>
      <c r="AF94" s="10"/>
      <c r="AG94" s="9">
        <f>AG93</f>
        <v>236523.57</v>
      </c>
      <c r="AH94" s="10"/>
      <c r="AI94" s="9">
        <f>AI93</f>
        <v>287444.75</v>
      </c>
      <c r="AJ94" s="10"/>
      <c r="AK94" s="9">
        <f t="shared" si="106"/>
        <v>-50921.18</v>
      </c>
      <c r="AL94" s="10"/>
      <c r="AM94" s="11">
        <f t="shared" si="107"/>
        <v>0.82284999999999997</v>
      </c>
      <c r="AN94" s="10"/>
      <c r="AO94" s="9">
        <f>AO93</f>
        <v>283521.21000000002</v>
      </c>
      <c r="AP94" s="10"/>
      <c r="AQ94" s="9">
        <f>AQ93</f>
        <v>287454.75</v>
      </c>
      <c r="AR94" s="10"/>
      <c r="AS94" s="9">
        <f t="shared" si="108"/>
        <v>-3933.54</v>
      </c>
      <c r="AT94" s="10"/>
      <c r="AU94" s="11">
        <f t="shared" si="109"/>
        <v>0.98631999999999997</v>
      </c>
      <c r="AV94" s="10"/>
      <c r="AW94" s="9">
        <f>AW93</f>
        <v>485069.13</v>
      </c>
      <c r="AX94" s="10"/>
      <c r="AY94" s="9">
        <f>AY93</f>
        <v>287455.75</v>
      </c>
      <c r="AZ94" s="10"/>
      <c r="BA94" s="9">
        <f t="shared" si="110"/>
        <v>197613.38</v>
      </c>
      <c r="BB94" s="10"/>
      <c r="BC94" s="11">
        <f t="shared" si="111"/>
        <v>1.68746</v>
      </c>
      <c r="BD94" s="10"/>
      <c r="BE94" s="9">
        <f>BE93</f>
        <v>290872.2</v>
      </c>
      <c r="BF94" s="10"/>
      <c r="BG94" s="9">
        <f>BG93</f>
        <v>287456.75</v>
      </c>
      <c r="BH94" s="10"/>
      <c r="BI94" s="9">
        <f t="shared" si="112"/>
        <v>3415.45</v>
      </c>
      <c r="BJ94" s="10"/>
      <c r="BK94" s="11">
        <f t="shared" si="113"/>
        <v>1.0118799999999999</v>
      </c>
      <c r="BL94" s="10"/>
      <c r="BM94" s="9">
        <f>BM93</f>
        <v>216830.76</v>
      </c>
      <c r="BN94" s="10"/>
      <c r="BO94" s="9">
        <f>BO93</f>
        <v>287456.75</v>
      </c>
      <c r="BP94" s="10"/>
      <c r="BQ94" s="9">
        <f t="shared" si="114"/>
        <v>-70625.990000000005</v>
      </c>
      <c r="BR94" s="10"/>
      <c r="BS94" s="11">
        <f t="shared" si="115"/>
        <v>0.75431000000000004</v>
      </c>
      <c r="BT94" s="10"/>
      <c r="BU94" s="9">
        <f>BU93</f>
        <v>217547.14</v>
      </c>
      <c r="BV94" s="10"/>
      <c r="BW94" s="9">
        <f>BW93</f>
        <v>287463.75</v>
      </c>
      <c r="BX94" s="10"/>
      <c r="BY94" s="9">
        <f t="shared" si="116"/>
        <v>-69916.61</v>
      </c>
      <c r="BZ94" s="10"/>
      <c r="CA94" s="11">
        <f t="shared" si="117"/>
        <v>0.75678000000000001</v>
      </c>
      <c r="CB94" s="10"/>
      <c r="CC94" s="9">
        <f t="shared" si="118"/>
        <v>2371666.2200000002</v>
      </c>
      <c r="CD94" s="10"/>
      <c r="CE94" s="9">
        <f t="shared" si="119"/>
        <v>2587059.75</v>
      </c>
      <c r="CF94" s="10"/>
      <c r="CG94" s="9">
        <f t="shared" si="120"/>
        <v>-215393.53</v>
      </c>
      <c r="CH94" s="10"/>
      <c r="CI94" s="11">
        <f t="shared" si="121"/>
        <v>0.91674</v>
      </c>
    </row>
    <row r="95" spans="1:87" x14ac:dyDescent="0.3">
      <c r="A95" s="1"/>
      <c r="B95" s="1"/>
      <c r="C95" s="1"/>
      <c r="D95" s="1" t="s">
        <v>199</v>
      </c>
      <c r="E95" s="1"/>
      <c r="F95" s="1"/>
      <c r="G95" s="1"/>
      <c r="H95" s="1"/>
      <c r="I95" s="9"/>
      <c r="J95" s="10"/>
      <c r="K95" s="9"/>
      <c r="L95" s="10"/>
      <c r="M95" s="9"/>
      <c r="N95" s="10"/>
      <c r="O95" s="11"/>
      <c r="P95" s="10"/>
      <c r="Q95" s="9"/>
      <c r="R95" s="10"/>
      <c r="S95" s="9"/>
      <c r="T95" s="10"/>
      <c r="U95" s="9"/>
      <c r="V95" s="10"/>
      <c r="W95" s="11"/>
      <c r="X95" s="10"/>
      <c r="Y95" s="9"/>
      <c r="Z95" s="10"/>
      <c r="AA95" s="9"/>
      <c r="AB95" s="10"/>
      <c r="AC95" s="9"/>
      <c r="AD95" s="10"/>
      <c r="AE95" s="11"/>
      <c r="AF95" s="10"/>
      <c r="AG95" s="9"/>
      <c r="AH95" s="10"/>
      <c r="AI95" s="9"/>
      <c r="AJ95" s="10"/>
      <c r="AK95" s="9"/>
      <c r="AL95" s="10"/>
      <c r="AM95" s="11"/>
      <c r="AN95" s="10"/>
      <c r="AO95" s="9"/>
      <c r="AP95" s="10"/>
      <c r="AQ95" s="9"/>
      <c r="AR95" s="10"/>
      <c r="AS95" s="9"/>
      <c r="AT95" s="10"/>
      <c r="AU95" s="11"/>
      <c r="AV95" s="10"/>
      <c r="AW95" s="9"/>
      <c r="AX95" s="10"/>
      <c r="AY95" s="9"/>
      <c r="AZ95" s="10"/>
      <c r="BA95" s="9"/>
      <c r="BB95" s="10"/>
      <c r="BC95" s="11"/>
      <c r="BD95" s="10"/>
      <c r="BE95" s="9"/>
      <c r="BF95" s="10"/>
      <c r="BG95" s="9"/>
      <c r="BH95" s="10"/>
      <c r="BI95" s="9"/>
      <c r="BJ95" s="10"/>
      <c r="BK95" s="11"/>
      <c r="BL95" s="10"/>
      <c r="BM95" s="9"/>
      <c r="BN95" s="10"/>
      <c r="BO95" s="9"/>
      <c r="BP95" s="10"/>
      <c r="BQ95" s="9"/>
      <c r="BR95" s="10"/>
      <c r="BS95" s="11"/>
      <c r="BT95" s="10"/>
      <c r="BU95" s="9"/>
      <c r="BV95" s="10"/>
      <c r="BW95" s="9"/>
      <c r="BX95" s="10"/>
      <c r="BY95" s="9"/>
      <c r="BZ95" s="10"/>
      <c r="CA95" s="11"/>
      <c r="CB95" s="10"/>
      <c r="CC95" s="9"/>
      <c r="CD95" s="10"/>
      <c r="CE95" s="9"/>
      <c r="CF95" s="10"/>
      <c r="CG95" s="9"/>
      <c r="CH95" s="10"/>
      <c r="CI95" s="11"/>
    </row>
    <row r="96" spans="1:87" x14ac:dyDescent="0.3">
      <c r="A96" s="1"/>
      <c r="B96" s="1"/>
      <c r="C96" s="1"/>
      <c r="D96" s="1"/>
      <c r="E96" s="1" t="s">
        <v>198</v>
      </c>
      <c r="F96" s="1"/>
      <c r="G96" s="1"/>
      <c r="H96" s="1"/>
      <c r="I96" s="9">
        <v>87731.88</v>
      </c>
      <c r="J96" s="10"/>
      <c r="K96" s="9">
        <v>144835</v>
      </c>
      <c r="L96" s="10"/>
      <c r="M96" s="9">
        <f>ROUND((I96-K96),5)</f>
        <v>-57103.12</v>
      </c>
      <c r="N96" s="10"/>
      <c r="O96" s="11">
        <f>ROUND(IF(K96=0, IF(I96=0, 0, 1), I96/K96),5)</f>
        <v>0.60573999999999995</v>
      </c>
      <c r="P96" s="10"/>
      <c r="Q96" s="9">
        <v>112866.17</v>
      </c>
      <c r="R96" s="10"/>
      <c r="S96" s="9">
        <v>144835</v>
      </c>
      <c r="T96" s="10"/>
      <c r="U96" s="9">
        <f>ROUND((Q96-S96),5)</f>
        <v>-31968.83</v>
      </c>
      <c r="V96" s="10"/>
      <c r="W96" s="11">
        <f>ROUND(IF(S96=0, IF(Q96=0, 0, 1), Q96/S96),5)</f>
        <v>0.77927000000000002</v>
      </c>
      <c r="X96" s="10"/>
      <c r="Y96" s="9">
        <v>106742.56</v>
      </c>
      <c r="Z96" s="10"/>
      <c r="AA96" s="9">
        <v>144835</v>
      </c>
      <c r="AB96" s="10"/>
      <c r="AC96" s="9">
        <f>ROUND((Y96-AA96),5)</f>
        <v>-38092.44</v>
      </c>
      <c r="AD96" s="10"/>
      <c r="AE96" s="11">
        <f>ROUND(IF(AA96=0, IF(Y96=0, 0, 1), Y96/AA96),5)</f>
        <v>0.73699000000000003</v>
      </c>
      <c r="AF96" s="10"/>
      <c r="AG96" s="9">
        <v>109992.23</v>
      </c>
      <c r="AH96" s="10"/>
      <c r="AI96" s="9">
        <v>144835</v>
      </c>
      <c r="AJ96" s="10"/>
      <c r="AK96" s="9">
        <f>ROUND((AG96-AI96),5)</f>
        <v>-34842.769999999997</v>
      </c>
      <c r="AL96" s="10"/>
      <c r="AM96" s="11">
        <f>ROUND(IF(AI96=0, IF(AG96=0, 0, 1), AG96/AI96),5)</f>
        <v>0.75943000000000005</v>
      </c>
      <c r="AN96" s="10"/>
      <c r="AO96" s="9">
        <v>123023.57</v>
      </c>
      <c r="AP96" s="10"/>
      <c r="AQ96" s="9">
        <v>144835</v>
      </c>
      <c r="AR96" s="10"/>
      <c r="AS96" s="9">
        <f>ROUND((AO96-AQ96),5)</f>
        <v>-21811.43</v>
      </c>
      <c r="AT96" s="10"/>
      <c r="AU96" s="11">
        <f>ROUND(IF(AQ96=0, IF(AO96=0, 0, 1), AO96/AQ96),5)</f>
        <v>0.84940000000000004</v>
      </c>
      <c r="AV96" s="10"/>
      <c r="AW96" s="9">
        <v>236961.88</v>
      </c>
      <c r="AX96" s="10"/>
      <c r="AY96" s="9">
        <v>144836</v>
      </c>
      <c r="AZ96" s="10"/>
      <c r="BA96" s="9">
        <f>ROUND((AW96-AY96),5)</f>
        <v>92125.88</v>
      </c>
      <c r="BB96" s="10"/>
      <c r="BC96" s="11">
        <f>ROUND(IF(AY96=0, IF(AW96=0, 0, 1), AW96/AY96),5)</f>
        <v>1.6360699999999999</v>
      </c>
      <c r="BD96" s="10"/>
      <c r="BE96" s="9">
        <v>116864.83</v>
      </c>
      <c r="BF96" s="10"/>
      <c r="BG96" s="9">
        <v>144836</v>
      </c>
      <c r="BH96" s="10"/>
      <c r="BI96" s="9">
        <f>ROUND((BE96-BG96),5)</f>
        <v>-27971.17</v>
      </c>
      <c r="BJ96" s="10"/>
      <c r="BK96" s="11">
        <f>ROUND(IF(BG96=0, IF(BE96=0, 0, 1), BE96/BG96),5)</f>
        <v>0.80688000000000004</v>
      </c>
      <c r="BL96" s="10"/>
      <c r="BM96" s="9">
        <v>119136.87</v>
      </c>
      <c r="BN96" s="10"/>
      <c r="BO96" s="9">
        <v>144836</v>
      </c>
      <c r="BP96" s="10"/>
      <c r="BQ96" s="9">
        <f>ROUND((BM96-BO96),5)</f>
        <v>-25699.13</v>
      </c>
      <c r="BR96" s="10"/>
      <c r="BS96" s="11">
        <f>ROUND(IF(BO96=0, IF(BM96=0, 0, 1), BM96/BO96),5)</f>
        <v>0.82255999999999996</v>
      </c>
      <c r="BT96" s="10"/>
      <c r="BU96" s="9">
        <v>117359.02</v>
      </c>
      <c r="BV96" s="10"/>
      <c r="BW96" s="9">
        <v>144836</v>
      </c>
      <c r="BX96" s="10"/>
      <c r="BY96" s="9">
        <f>ROUND((BU96-BW96),5)</f>
        <v>-27476.98</v>
      </c>
      <c r="BZ96" s="10"/>
      <c r="CA96" s="11">
        <f>ROUND(IF(BW96=0, IF(BU96=0, 0, 1), BU96/BW96),5)</f>
        <v>0.81028999999999995</v>
      </c>
      <c r="CB96" s="10"/>
      <c r="CC96" s="9">
        <f>ROUND(I96+Q96+Y96+AG96+AO96+AW96+BE96+BM96+BU96,5)</f>
        <v>1130679.01</v>
      </c>
      <c r="CD96" s="10"/>
      <c r="CE96" s="9">
        <f>ROUND(K96+S96+AA96+AI96+AQ96+AY96+BG96+BO96+BW96,5)</f>
        <v>1303519</v>
      </c>
      <c r="CF96" s="10"/>
      <c r="CG96" s="9">
        <f>ROUND((CC96-CE96),5)</f>
        <v>-172839.99</v>
      </c>
      <c r="CH96" s="10"/>
      <c r="CI96" s="11">
        <f>ROUND(IF(CE96=0, IF(CC96=0, 0, 1), CC96/CE96),5)</f>
        <v>0.86741000000000001</v>
      </c>
    </row>
    <row r="97" spans="1:87" x14ac:dyDescent="0.3">
      <c r="A97" s="1"/>
      <c r="B97" s="1"/>
      <c r="C97" s="1"/>
      <c r="D97" s="1"/>
      <c r="E97" s="1" t="s">
        <v>197</v>
      </c>
      <c r="F97" s="1"/>
      <c r="G97" s="1"/>
      <c r="H97" s="1"/>
      <c r="I97" s="9">
        <v>0</v>
      </c>
      <c r="J97" s="10"/>
      <c r="K97" s="9"/>
      <c r="L97" s="10"/>
      <c r="M97" s="9"/>
      <c r="N97" s="10"/>
      <c r="O97" s="11"/>
      <c r="P97" s="10"/>
      <c r="Q97" s="9">
        <v>0</v>
      </c>
      <c r="R97" s="10"/>
      <c r="S97" s="9"/>
      <c r="T97" s="10"/>
      <c r="U97" s="9"/>
      <c r="V97" s="10"/>
      <c r="W97" s="11"/>
      <c r="X97" s="10"/>
      <c r="Y97" s="9">
        <v>-1500</v>
      </c>
      <c r="Z97" s="10"/>
      <c r="AA97" s="9"/>
      <c r="AB97" s="10"/>
      <c r="AC97" s="9"/>
      <c r="AD97" s="10"/>
      <c r="AE97" s="11"/>
      <c r="AF97" s="10"/>
      <c r="AG97" s="9">
        <v>0</v>
      </c>
      <c r="AH97" s="10"/>
      <c r="AI97" s="9"/>
      <c r="AJ97" s="10"/>
      <c r="AK97" s="9"/>
      <c r="AL97" s="10"/>
      <c r="AM97" s="11"/>
      <c r="AN97" s="10"/>
      <c r="AO97" s="9">
        <v>0</v>
      </c>
      <c r="AP97" s="10"/>
      <c r="AQ97" s="9"/>
      <c r="AR97" s="10"/>
      <c r="AS97" s="9"/>
      <c r="AT97" s="10"/>
      <c r="AU97" s="11"/>
      <c r="AV97" s="10"/>
      <c r="AW97" s="9">
        <v>0</v>
      </c>
      <c r="AX97" s="10"/>
      <c r="AY97" s="9"/>
      <c r="AZ97" s="10"/>
      <c r="BA97" s="9"/>
      <c r="BB97" s="10"/>
      <c r="BC97" s="11"/>
      <c r="BD97" s="10"/>
      <c r="BE97" s="9">
        <v>0</v>
      </c>
      <c r="BF97" s="10"/>
      <c r="BG97" s="9"/>
      <c r="BH97" s="10"/>
      <c r="BI97" s="9"/>
      <c r="BJ97" s="10"/>
      <c r="BK97" s="11"/>
      <c r="BL97" s="10"/>
      <c r="BM97" s="9">
        <v>0</v>
      </c>
      <c r="BN97" s="10"/>
      <c r="BO97" s="9"/>
      <c r="BP97" s="10"/>
      <c r="BQ97" s="9"/>
      <c r="BR97" s="10"/>
      <c r="BS97" s="11"/>
      <c r="BT97" s="10"/>
      <c r="BU97" s="9">
        <v>0</v>
      </c>
      <c r="BV97" s="10"/>
      <c r="BW97" s="9"/>
      <c r="BX97" s="10"/>
      <c r="BY97" s="9"/>
      <c r="BZ97" s="10"/>
      <c r="CA97" s="11"/>
      <c r="CB97" s="10"/>
      <c r="CC97" s="9">
        <f>ROUND(I97+Q97+Y97+AG97+AO97+AW97+BE97+BM97+BU97,5)</f>
        <v>-1500</v>
      </c>
      <c r="CD97" s="10"/>
      <c r="CE97" s="9"/>
      <c r="CF97" s="10"/>
      <c r="CG97" s="9"/>
      <c r="CH97" s="10"/>
      <c r="CI97" s="11"/>
    </row>
    <row r="98" spans="1:87" x14ac:dyDescent="0.3">
      <c r="A98" s="1"/>
      <c r="B98" s="1"/>
      <c r="C98" s="1"/>
      <c r="D98" s="1"/>
      <c r="E98" s="1" t="s">
        <v>196</v>
      </c>
      <c r="F98" s="1"/>
      <c r="G98" s="1"/>
      <c r="H98" s="1"/>
      <c r="I98" s="9"/>
      <c r="J98" s="10"/>
      <c r="K98" s="9"/>
      <c r="L98" s="10"/>
      <c r="M98" s="9"/>
      <c r="N98" s="10"/>
      <c r="O98" s="11"/>
      <c r="P98" s="10"/>
      <c r="Q98" s="9"/>
      <c r="R98" s="10"/>
      <c r="S98" s="9"/>
      <c r="T98" s="10"/>
      <c r="U98" s="9"/>
      <c r="V98" s="10"/>
      <c r="W98" s="11"/>
      <c r="X98" s="10"/>
      <c r="Y98" s="9"/>
      <c r="Z98" s="10"/>
      <c r="AA98" s="9"/>
      <c r="AB98" s="10"/>
      <c r="AC98" s="9"/>
      <c r="AD98" s="10"/>
      <c r="AE98" s="11"/>
      <c r="AF98" s="10"/>
      <c r="AG98" s="9"/>
      <c r="AH98" s="10"/>
      <c r="AI98" s="9"/>
      <c r="AJ98" s="10"/>
      <c r="AK98" s="9"/>
      <c r="AL98" s="10"/>
      <c r="AM98" s="11"/>
      <c r="AN98" s="10"/>
      <c r="AO98" s="9"/>
      <c r="AP98" s="10"/>
      <c r="AQ98" s="9"/>
      <c r="AR98" s="10"/>
      <c r="AS98" s="9"/>
      <c r="AT98" s="10"/>
      <c r="AU98" s="11"/>
      <c r="AV98" s="10"/>
      <c r="AW98" s="9"/>
      <c r="AX98" s="10"/>
      <c r="AY98" s="9"/>
      <c r="AZ98" s="10"/>
      <c r="BA98" s="9"/>
      <c r="BB98" s="10"/>
      <c r="BC98" s="11"/>
      <c r="BD98" s="10"/>
      <c r="BE98" s="9"/>
      <c r="BF98" s="10"/>
      <c r="BG98" s="9"/>
      <c r="BH98" s="10"/>
      <c r="BI98" s="9"/>
      <c r="BJ98" s="10"/>
      <c r="BK98" s="11"/>
      <c r="BL98" s="10"/>
      <c r="BM98" s="9"/>
      <c r="BN98" s="10"/>
      <c r="BO98" s="9"/>
      <c r="BP98" s="10"/>
      <c r="BQ98" s="9"/>
      <c r="BR98" s="10"/>
      <c r="BS98" s="11"/>
      <c r="BT98" s="10"/>
      <c r="BU98" s="9"/>
      <c r="BV98" s="10"/>
      <c r="BW98" s="9"/>
      <c r="BX98" s="10"/>
      <c r="BY98" s="9"/>
      <c r="BZ98" s="10"/>
      <c r="CA98" s="11"/>
      <c r="CB98" s="10"/>
      <c r="CC98" s="9"/>
      <c r="CD98" s="10"/>
      <c r="CE98" s="9"/>
      <c r="CF98" s="10"/>
      <c r="CG98" s="9"/>
      <c r="CH98" s="10"/>
      <c r="CI98" s="11"/>
    </row>
    <row r="99" spans="1:87" x14ac:dyDescent="0.3">
      <c r="A99" s="1"/>
      <c r="B99" s="1"/>
      <c r="C99" s="1"/>
      <c r="D99" s="1"/>
      <c r="E99" s="1"/>
      <c r="F99" s="1" t="s">
        <v>195</v>
      </c>
      <c r="G99" s="1"/>
      <c r="H99" s="1"/>
      <c r="I99" s="9">
        <v>5262.8</v>
      </c>
      <c r="J99" s="10"/>
      <c r="K99" s="9">
        <v>8979</v>
      </c>
      <c r="L99" s="10"/>
      <c r="M99" s="9">
        <f t="shared" ref="M99:M108" si="122">ROUND((I99-K99),5)</f>
        <v>-3716.2</v>
      </c>
      <c r="N99" s="10"/>
      <c r="O99" s="11">
        <f t="shared" ref="O99:O108" si="123">ROUND(IF(K99=0, IF(I99=0, 0, 1), I99/K99),5)</f>
        <v>0.58611999999999997</v>
      </c>
      <c r="P99" s="10"/>
      <c r="Q99" s="9">
        <v>6830.47</v>
      </c>
      <c r="R99" s="10"/>
      <c r="S99" s="9">
        <v>8979</v>
      </c>
      <c r="T99" s="10"/>
      <c r="U99" s="9">
        <f t="shared" ref="U99:U108" si="124">ROUND((Q99-S99),5)</f>
        <v>-2148.5300000000002</v>
      </c>
      <c r="V99" s="10"/>
      <c r="W99" s="11">
        <f t="shared" ref="W99:W108" si="125">ROUND(IF(S99=0, IF(Q99=0, 0, 1), Q99/S99),5)</f>
        <v>0.76071999999999995</v>
      </c>
      <c r="X99" s="10"/>
      <c r="Y99" s="9">
        <v>6548.79</v>
      </c>
      <c r="Z99" s="10"/>
      <c r="AA99" s="9">
        <v>8980</v>
      </c>
      <c r="AB99" s="10"/>
      <c r="AC99" s="9">
        <f t="shared" ref="AC99:AC108" si="126">ROUND((Y99-AA99),5)</f>
        <v>-2431.21</v>
      </c>
      <c r="AD99" s="10"/>
      <c r="AE99" s="11">
        <f t="shared" ref="AE99:AE108" si="127">ROUND(IF(AA99=0, IF(Y99=0, 0, 1), Y99/AA99),5)</f>
        <v>0.72926000000000002</v>
      </c>
      <c r="AF99" s="10"/>
      <c r="AG99" s="9">
        <v>6472.96</v>
      </c>
      <c r="AH99" s="10"/>
      <c r="AI99" s="9">
        <v>8980</v>
      </c>
      <c r="AJ99" s="10"/>
      <c r="AK99" s="9">
        <f t="shared" ref="AK99:AK108" si="128">ROUND((AG99-AI99),5)</f>
        <v>-2507.04</v>
      </c>
      <c r="AL99" s="10"/>
      <c r="AM99" s="11">
        <f t="shared" ref="AM99:AM108" si="129">ROUND(IF(AI99=0, IF(AG99=0, 0, 1), AG99/AI99),5)</f>
        <v>0.72082000000000002</v>
      </c>
      <c r="AN99" s="10"/>
      <c r="AO99" s="9">
        <v>7411.67</v>
      </c>
      <c r="AP99" s="10"/>
      <c r="AQ99" s="9">
        <v>8980</v>
      </c>
      <c r="AR99" s="10"/>
      <c r="AS99" s="9">
        <f t="shared" ref="AS99:AS108" si="130">ROUND((AO99-AQ99),5)</f>
        <v>-1568.33</v>
      </c>
      <c r="AT99" s="10"/>
      <c r="AU99" s="11">
        <f t="shared" ref="AU99:AU108" si="131">ROUND(IF(AQ99=0, IF(AO99=0, 0, 1), AO99/AQ99),5)</f>
        <v>0.82535000000000003</v>
      </c>
      <c r="AV99" s="10"/>
      <c r="AW99" s="9">
        <v>14428.88</v>
      </c>
      <c r="AX99" s="10"/>
      <c r="AY99" s="9">
        <v>8980</v>
      </c>
      <c r="AZ99" s="10"/>
      <c r="BA99" s="9">
        <f t="shared" ref="BA99:BA108" si="132">ROUND((AW99-AY99),5)</f>
        <v>5448.88</v>
      </c>
      <c r="BB99" s="10"/>
      <c r="BC99" s="11">
        <f t="shared" ref="BC99:BC108" si="133">ROUND(IF(AY99=0, IF(AW99=0, 0, 1), AW99/AY99),5)</f>
        <v>1.6067800000000001</v>
      </c>
      <c r="BD99" s="10"/>
      <c r="BE99" s="9">
        <v>7064.54</v>
      </c>
      <c r="BF99" s="10"/>
      <c r="BG99" s="9">
        <v>8980</v>
      </c>
      <c r="BH99" s="10"/>
      <c r="BI99" s="9">
        <f t="shared" ref="BI99:BI108" si="134">ROUND((BE99-BG99),5)</f>
        <v>-1915.46</v>
      </c>
      <c r="BJ99" s="10"/>
      <c r="BK99" s="11">
        <f t="shared" ref="BK99:BK108" si="135">ROUND(IF(BG99=0, IF(BE99=0, 0, 1), BE99/BG99),5)</f>
        <v>0.78669999999999995</v>
      </c>
      <c r="BL99" s="10"/>
      <c r="BM99" s="9">
        <v>7205.41</v>
      </c>
      <c r="BN99" s="10"/>
      <c r="BO99" s="9">
        <v>8980</v>
      </c>
      <c r="BP99" s="10"/>
      <c r="BQ99" s="9">
        <f t="shared" ref="BQ99:BQ108" si="136">ROUND((BM99-BO99),5)</f>
        <v>-1774.59</v>
      </c>
      <c r="BR99" s="10"/>
      <c r="BS99" s="11">
        <f t="shared" ref="BS99:BS108" si="137">ROUND(IF(BO99=0, IF(BM99=0, 0, 1), BM99/BO99),5)</f>
        <v>0.80237999999999998</v>
      </c>
      <c r="BT99" s="10"/>
      <c r="BU99" s="9">
        <v>7090.64</v>
      </c>
      <c r="BV99" s="10"/>
      <c r="BW99" s="9">
        <v>8980</v>
      </c>
      <c r="BX99" s="10"/>
      <c r="BY99" s="9">
        <f t="shared" ref="BY99:BY108" si="138">ROUND((BU99-BW99),5)</f>
        <v>-1889.36</v>
      </c>
      <c r="BZ99" s="10"/>
      <c r="CA99" s="11">
        <f t="shared" ref="CA99:CA108" si="139">ROUND(IF(BW99=0, IF(BU99=0, 0, 1), BU99/BW99),5)</f>
        <v>0.78959999999999997</v>
      </c>
      <c r="CB99" s="10"/>
      <c r="CC99" s="9">
        <f t="shared" ref="CC99:CC108" si="140">ROUND(I99+Q99+Y99+AG99+AO99+AW99+BE99+BM99+BU99,5)</f>
        <v>68316.160000000003</v>
      </c>
      <c r="CD99" s="10"/>
      <c r="CE99" s="9">
        <f t="shared" ref="CE99:CE108" si="141">ROUND(K99+S99+AA99+AI99+AQ99+AY99+BG99+BO99+BW99,5)</f>
        <v>80818</v>
      </c>
      <c r="CF99" s="10"/>
      <c r="CG99" s="9">
        <f t="shared" ref="CG99:CG108" si="142">ROUND((CC99-CE99),5)</f>
        <v>-12501.84</v>
      </c>
      <c r="CH99" s="10"/>
      <c r="CI99" s="11">
        <f t="shared" ref="CI99:CI108" si="143">ROUND(IF(CE99=0, IF(CC99=0, 0, 1), CC99/CE99),5)</f>
        <v>0.84531000000000001</v>
      </c>
    </row>
    <row r="100" spans="1:87" x14ac:dyDescent="0.3">
      <c r="A100" s="1"/>
      <c r="B100" s="1"/>
      <c r="C100" s="1"/>
      <c r="D100" s="1"/>
      <c r="E100" s="1"/>
      <c r="F100" s="1" t="s">
        <v>194</v>
      </c>
      <c r="G100" s="1"/>
      <c r="H100" s="1"/>
      <c r="I100" s="9">
        <v>1230.8</v>
      </c>
      <c r="J100" s="10"/>
      <c r="K100" s="9">
        <v>2100</v>
      </c>
      <c r="L100" s="10"/>
      <c r="M100" s="9">
        <f t="shared" si="122"/>
        <v>-869.2</v>
      </c>
      <c r="N100" s="10"/>
      <c r="O100" s="11">
        <f t="shared" si="123"/>
        <v>0.58609999999999995</v>
      </c>
      <c r="P100" s="10"/>
      <c r="Q100" s="9">
        <v>1597.47</v>
      </c>
      <c r="R100" s="10"/>
      <c r="S100" s="9">
        <v>2100</v>
      </c>
      <c r="T100" s="10"/>
      <c r="U100" s="9">
        <f t="shared" si="124"/>
        <v>-502.53</v>
      </c>
      <c r="V100" s="10"/>
      <c r="W100" s="11">
        <f t="shared" si="125"/>
        <v>0.76070000000000004</v>
      </c>
      <c r="X100" s="10"/>
      <c r="Y100" s="9">
        <v>1510.74</v>
      </c>
      <c r="Z100" s="10"/>
      <c r="AA100" s="9">
        <v>2100</v>
      </c>
      <c r="AB100" s="10"/>
      <c r="AC100" s="9">
        <f t="shared" si="126"/>
        <v>-589.26</v>
      </c>
      <c r="AD100" s="10"/>
      <c r="AE100" s="11">
        <f t="shared" si="127"/>
        <v>0.71940000000000004</v>
      </c>
      <c r="AF100" s="10"/>
      <c r="AG100" s="9">
        <v>1513.83</v>
      </c>
      <c r="AH100" s="10"/>
      <c r="AI100" s="9">
        <v>2100</v>
      </c>
      <c r="AJ100" s="10"/>
      <c r="AK100" s="9">
        <f t="shared" si="128"/>
        <v>-586.16999999999996</v>
      </c>
      <c r="AL100" s="10"/>
      <c r="AM100" s="11">
        <f t="shared" si="129"/>
        <v>0.72087000000000001</v>
      </c>
      <c r="AN100" s="10"/>
      <c r="AO100" s="9">
        <v>1733.38</v>
      </c>
      <c r="AP100" s="10"/>
      <c r="AQ100" s="9">
        <v>2100</v>
      </c>
      <c r="AR100" s="10"/>
      <c r="AS100" s="9">
        <f t="shared" si="130"/>
        <v>-366.62</v>
      </c>
      <c r="AT100" s="10"/>
      <c r="AU100" s="11">
        <f t="shared" si="131"/>
        <v>0.82542000000000004</v>
      </c>
      <c r="AV100" s="10"/>
      <c r="AW100" s="9">
        <v>3374.47</v>
      </c>
      <c r="AX100" s="10"/>
      <c r="AY100" s="9">
        <v>2100</v>
      </c>
      <c r="AZ100" s="10"/>
      <c r="BA100" s="9">
        <f t="shared" si="132"/>
        <v>1274.47</v>
      </c>
      <c r="BB100" s="10"/>
      <c r="BC100" s="11">
        <f t="shared" si="133"/>
        <v>1.6068899999999999</v>
      </c>
      <c r="BD100" s="10"/>
      <c r="BE100" s="9">
        <v>1652.23</v>
      </c>
      <c r="BF100" s="10"/>
      <c r="BG100" s="9">
        <v>2100</v>
      </c>
      <c r="BH100" s="10"/>
      <c r="BI100" s="9">
        <f t="shared" si="134"/>
        <v>-447.77</v>
      </c>
      <c r="BJ100" s="10"/>
      <c r="BK100" s="11">
        <f t="shared" si="135"/>
        <v>0.78678000000000003</v>
      </c>
      <c r="BL100" s="10"/>
      <c r="BM100" s="9">
        <v>1685.12</v>
      </c>
      <c r="BN100" s="10"/>
      <c r="BO100" s="9">
        <v>2100</v>
      </c>
      <c r="BP100" s="10"/>
      <c r="BQ100" s="9">
        <f t="shared" si="136"/>
        <v>-414.88</v>
      </c>
      <c r="BR100" s="10"/>
      <c r="BS100" s="11">
        <f t="shared" si="137"/>
        <v>0.80244000000000004</v>
      </c>
      <c r="BT100" s="10"/>
      <c r="BU100" s="9">
        <v>1658.26</v>
      </c>
      <c r="BV100" s="10"/>
      <c r="BW100" s="9">
        <v>2100</v>
      </c>
      <c r="BX100" s="10"/>
      <c r="BY100" s="9">
        <f t="shared" si="138"/>
        <v>-441.74</v>
      </c>
      <c r="BZ100" s="10"/>
      <c r="CA100" s="11">
        <f t="shared" si="139"/>
        <v>0.78964999999999996</v>
      </c>
      <c r="CB100" s="10"/>
      <c r="CC100" s="9">
        <f t="shared" si="140"/>
        <v>15956.3</v>
      </c>
      <c r="CD100" s="10"/>
      <c r="CE100" s="9">
        <f t="shared" si="141"/>
        <v>18900</v>
      </c>
      <c r="CF100" s="10"/>
      <c r="CG100" s="9">
        <f t="shared" si="142"/>
        <v>-2943.7</v>
      </c>
      <c r="CH100" s="10"/>
      <c r="CI100" s="11">
        <f t="shared" si="143"/>
        <v>0.84424999999999994</v>
      </c>
    </row>
    <row r="101" spans="1:87" x14ac:dyDescent="0.3">
      <c r="A101" s="1"/>
      <c r="B101" s="1"/>
      <c r="C101" s="1"/>
      <c r="D101" s="1"/>
      <c r="E101" s="1"/>
      <c r="F101" s="1" t="s">
        <v>193</v>
      </c>
      <c r="G101" s="1"/>
      <c r="H101" s="1"/>
      <c r="I101" s="9">
        <v>0</v>
      </c>
      <c r="J101" s="10"/>
      <c r="K101" s="9">
        <v>3832</v>
      </c>
      <c r="L101" s="10"/>
      <c r="M101" s="9">
        <f t="shared" si="122"/>
        <v>-3832</v>
      </c>
      <c r="N101" s="10"/>
      <c r="O101" s="11">
        <f t="shared" si="123"/>
        <v>0</v>
      </c>
      <c r="P101" s="10"/>
      <c r="Q101" s="9">
        <v>3593.61</v>
      </c>
      <c r="R101" s="10"/>
      <c r="S101" s="9">
        <v>3832</v>
      </c>
      <c r="T101" s="10"/>
      <c r="U101" s="9">
        <f t="shared" si="124"/>
        <v>-238.39</v>
      </c>
      <c r="V101" s="10"/>
      <c r="W101" s="11">
        <f t="shared" si="125"/>
        <v>0.93779000000000001</v>
      </c>
      <c r="X101" s="10"/>
      <c r="Y101" s="9">
        <v>1600.45</v>
      </c>
      <c r="Z101" s="10"/>
      <c r="AA101" s="9">
        <v>3832</v>
      </c>
      <c r="AB101" s="10"/>
      <c r="AC101" s="9">
        <f t="shared" si="126"/>
        <v>-2231.5500000000002</v>
      </c>
      <c r="AD101" s="10"/>
      <c r="AE101" s="11">
        <f t="shared" si="127"/>
        <v>0.41765000000000002</v>
      </c>
      <c r="AF101" s="10"/>
      <c r="AG101" s="9">
        <v>1871.06</v>
      </c>
      <c r="AH101" s="10"/>
      <c r="AI101" s="9">
        <v>3832</v>
      </c>
      <c r="AJ101" s="10"/>
      <c r="AK101" s="9">
        <f t="shared" si="128"/>
        <v>-1960.94</v>
      </c>
      <c r="AL101" s="10"/>
      <c r="AM101" s="11">
        <f t="shared" si="129"/>
        <v>0.48826999999999998</v>
      </c>
      <c r="AN101" s="10"/>
      <c r="AO101" s="9">
        <v>2011.67</v>
      </c>
      <c r="AP101" s="10"/>
      <c r="AQ101" s="9">
        <v>3832</v>
      </c>
      <c r="AR101" s="10"/>
      <c r="AS101" s="9">
        <f t="shared" si="130"/>
        <v>-1820.33</v>
      </c>
      <c r="AT101" s="10"/>
      <c r="AU101" s="11">
        <f t="shared" si="131"/>
        <v>0.52497000000000005</v>
      </c>
      <c r="AV101" s="10"/>
      <c r="AW101" s="9">
        <v>3258.61</v>
      </c>
      <c r="AX101" s="10"/>
      <c r="AY101" s="9">
        <v>3832</v>
      </c>
      <c r="AZ101" s="10"/>
      <c r="BA101" s="9">
        <f t="shared" si="132"/>
        <v>-573.39</v>
      </c>
      <c r="BB101" s="10"/>
      <c r="BC101" s="11">
        <f t="shared" si="133"/>
        <v>0.85036999999999996</v>
      </c>
      <c r="BD101" s="10"/>
      <c r="BE101" s="9">
        <v>2146.8200000000002</v>
      </c>
      <c r="BF101" s="10"/>
      <c r="BG101" s="9">
        <v>3832</v>
      </c>
      <c r="BH101" s="10"/>
      <c r="BI101" s="9">
        <f t="shared" si="134"/>
        <v>-1685.18</v>
      </c>
      <c r="BJ101" s="10"/>
      <c r="BK101" s="11">
        <f t="shared" si="135"/>
        <v>0.56023000000000001</v>
      </c>
      <c r="BL101" s="10"/>
      <c r="BM101" s="9">
        <v>2219.77</v>
      </c>
      <c r="BN101" s="10"/>
      <c r="BO101" s="9">
        <v>3832</v>
      </c>
      <c r="BP101" s="10"/>
      <c r="BQ101" s="9">
        <f t="shared" si="136"/>
        <v>-1612.23</v>
      </c>
      <c r="BR101" s="10"/>
      <c r="BS101" s="11">
        <f t="shared" si="137"/>
        <v>0.57926999999999995</v>
      </c>
      <c r="BT101" s="10"/>
      <c r="BU101" s="9">
        <v>2206.4</v>
      </c>
      <c r="BV101" s="10"/>
      <c r="BW101" s="9">
        <v>3832</v>
      </c>
      <c r="BX101" s="10"/>
      <c r="BY101" s="9">
        <f t="shared" si="138"/>
        <v>-1625.6</v>
      </c>
      <c r="BZ101" s="10"/>
      <c r="CA101" s="11">
        <f t="shared" si="139"/>
        <v>0.57577999999999996</v>
      </c>
      <c r="CB101" s="10"/>
      <c r="CC101" s="9">
        <f t="shared" si="140"/>
        <v>18908.39</v>
      </c>
      <c r="CD101" s="10"/>
      <c r="CE101" s="9">
        <f t="shared" si="141"/>
        <v>34488</v>
      </c>
      <c r="CF101" s="10"/>
      <c r="CG101" s="9">
        <f t="shared" si="142"/>
        <v>-15579.61</v>
      </c>
      <c r="CH101" s="10"/>
      <c r="CI101" s="11">
        <f t="shared" si="143"/>
        <v>0.54825999999999997</v>
      </c>
    </row>
    <row r="102" spans="1:87" x14ac:dyDescent="0.3">
      <c r="A102" s="1"/>
      <c r="B102" s="1"/>
      <c r="C102" s="1"/>
      <c r="D102" s="1"/>
      <c r="E102" s="1"/>
      <c r="F102" s="1" t="s">
        <v>192</v>
      </c>
      <c r="G102" s="1"/>
      <c r="H102" s="1"/>
      <c r="I102" s="9">
        <v>25307.8</v>
      </c>
      <c r="J102" s="10"/>
      <c r="K102" s="9">
        <v>32621</v>
      </c>
      <c r="L102" s="10"/>
      <c r="M102" s="9">
        <f t="shared" si="122"/>
        <v>-7313.2</v>
      </c>
      <c r="N102" s="10"/>
      <c r="O102" s="11">
        <f t="shared" si="123"/>
        <v>0.77581</v>
      </c>
      <c r="P102" s="10"/>
      <c r="Q102" s="9">
        <v>24219.63</v>
      </c>
      <c r="R102" s="10"/>
      <c r="S102" s="9">
        <v>32621</v>
      </c>
      <c r="T102" s="10"/>
      <c r="U102" s="9">
        <f t="shared" si="124"/>
        <v>-8401.3700000000008</v>
      </c>
      <c r="V102" s="10"/>
      <c r="W102" s="11">
        <f t="shared" si="125"/>
        <v>0.74246000000000001</v>
      </c>
      <c r="X102" s="10"/>
      <c r="Y102" s="9">
        <v>23294.84</v>
      </c>
      <c r="Z102" s="10"/>
      <c r="AA102" s="9">
        <v>32621</v>
      </c>
      <c r="AB102" s="10"/>
      <c r="AC102" s="9">
        <f t="shared" si="126"/>
        <v>-9326.16</v>
      </c>
      <c r="AD102" s="10"/>
      <c r="AE102" s="11">
        <f t="shared" si="127"/>
        <v>0.71411000000000002</v>
      </c>
      <c r="AF102" s="10"/>
      <c r="AG102" s="9">
        <v>19332.16</v>
      </c>
      <c r="AH102" s="10"/>
      <c r="AI102" s="9">
        <v>32621</v>
      </c>
      <c r="AJ102" s="10"/>
      <c r="AK102" s="9">
        <f t="shared" si="128"/>
        <v>-13288.84</v>
      </c>
      <c r="AL102" s="10"/>
      <c r="AM102" s="11">
        <f t="shared" si="129"/>
        <v>0.59262999999999999</v>
      </c>
      <c r="AN102" s="10"/>
      <c r="AO102" s="9">
        <v>27967.15</v>
      </c>
      <c r="AP102" s="10"/>
      <c r="AQ102" s="9">
        <v>32621</v>
      </c>
      <c r="AR102" s="10"/>
      <c r="AS102" s="9">
        <f t="shared" si="130"/>
        <v>-4653.8500000000004</v>
      </c>
      <c r="AT102" s="10"/>
      <c r="AU102" s="11">
        <f t="shared" si="131"/>
        <v>0.85733999999999999</v>
      </c>
      <c r="AV102" s="10"/>
      <c r="AW102" s="9">
        <v>30075.9</v>
      </c>
      <c r="AX102" s="10"/>
      <c r="AY102" s="9">
        <v>32622</v>
      </c>
      <c r="AZ102" s="10"/>
      <c r="BA102" s="9">
        <f t="shared" si="132"/>
        <v>-2546.1</v>
      </c>
      <c r="BB102" s="10"/>
      <c r="BC102" s="11">
        <f t="shared" si="133"/>
        <v>0.92195000000000005</v>
      </c>
      <c r="BD102" s="10"/>
      <c r="BE102" s="9">
        <v>31521.31</v>
      </c>
      <c r="BF102" s="10"/>
      <c r="BG102" s="9">
        <v>32622</v>
      </c>
      <c r="BH102" s="10"/>
      <c r="BI102" s="9">
        <f t="shared" si="134"/>
        <v>-1100.69</v>
      </c>
      <c r="BJ102" s="10"/>
      <c r="BK102" s="11">
        <f t="shared" si="135"/>
        <v>0.96626000000000001</v>
      </c>
      <c r="BL102" s="10"/>
      <c r="BM102" s="9">
        <v>31641.62</v>
      </c>
      <c r="BN102" s="10"/>
      <c r="BO102" s="9">
        <v>32622</v>
      </c>
      <c r="BP102" s="10"/>
      <c r="BQ102" s="9">
        <f t="shared" si="136"/>
        <v>-980.38</v>
      </c>
      <c r="BR102" s="10"/>
      <c r="BS102" s="11">
        <f t="shared" si="137"/>
        <v>0.96994999999999998</v>
      </c>
      <c r="BT102" s="10"/>
      <c r="BU102" s="9">
        <v>30888.36</v>
      </c>
      <c r="BV102" s="10"/>
      <c r="BW102" s="9">
        <v>32622</v>
      </c>
      <c r="BX102" s="10"/>
      <c r="BY102" s="9">
        <f t="shared" si="138"/>
        <v>-1733.64</v>
      </c>
      <c r="BZ102" s="10"/>
      <c r="CA102" s="11">
        <f t="shared" si="139"/>
        <v>0.94686000000000003</v>
      </c>
      <c r="CB102" s="10"/>
      <c r="CC102" s="9">
        <f t="shared" si="140"/>
        <v>244248.77</v>
      </c>
      <c r="CD102" s="10"/>
      <c r="CE102" s="9">
        <f t="shared" si="141"/>
        <v>293593</v>
      </c>
      <c r="CF102" s="10"/>
      <c r="CG102" s="9">
        <f t="shared" si="142"/>
        <v>-49344.23</v>
      </c>
      <c r="CH102" s="10"/>
      <c r="CI102" s="11">
        <f t="shared" si="143"/>
        <v>0.83192999999999995</v>
      </c>
    </row>
    <row r="103" spans="1:87" x14ac:dyDescent="0.3">
      <c r="A103" s="1"/>
      <c r="B103" s="1"/>
      <c r="C103" s="1"/>
      <c r="D103" s="1"/>
      <c r="E103" s="1"/>
      <c r="F103" s="1" t="s">
        <v>191</v>
      </c>
      <c r="G103" s="1"/>
      <c r="H103" s="1"/>
      <c r="I103" s="9">
        <v>2144.13</v>
      </c>
      <c r="J103" s="10"/>
      <c r="K103" s="9">
        <v>2500</v>
      </c>
      <c r="L103" s="10"/>
      <c r="M103" s="9">
        <f t="shared" si="122"/>
        <v>-355.87</v>
      </c>
      <c r="N103" s="10"/>
      <c r="O103" s="11">
        <f t="shared" si="123"/>
        <v>0.85765000000000002</v>
      </c>
      <c r="P103" s="10"/>
      <c r="Q103" s="9">
        <v>1961.21</v>
      </c>
      <c r="R103" s="10"/>
      <c r="S103" s="9">
        <v>2500</v>
      </c>
      <c r="T103" s="10"/>
      <c r="U103" s="9">
        <f t="shared" si="124"/>
        <v>-538.79</v>
      </c>
      <c r="V103" s="10"/>
      <c r="W103" s="11">
        <f t="shared" si="125"/>
        <v>0.78447999999999996</v>
      </c>
      <c r="X103" s="10"/>
      <c r="Y103" s="9">
        <v>1816.05</v>
      </c>
      <c r="Z103" s="10"/>
      <c r="AA103" s="9">
        <v>2500</v>
      </c>
      <c r="AB103" s="10"/>
      <c r="AC103" s="9">
        <f t="shared" si="126"/>
        <v>-683.95</v>
      </c>
      <c r="AD103" s="10"/>
      <c r="AE103" s="11">
        <f t="shared" si="127"/>
        <v>0.72641999999999995</v>
      </c>
      <c r="AF103" s="10"/>
      <c r="AG103" s="9">
        <v>1964.89</v>
      </c>
      <c r="AH103" s="10"/>
      <c r="AI103" s="9">
        <v>2500</v>
      </c>
      <c r="AJ103" s="10"/>
      <c r="AK103" s="9">
        <f t="shared" si="128"/>
        <v>-535.11</v>
      </c>
      <c r="AL103" s="10"/>
      <c r="AM103" s="11">
        <f t="shared" si="129"/>
        <v>0.78595999999999999</v>
      </c>
      <c r="AN103" s="10"/>
      <c r="AO103" s="9">
        <v>1964.89</v>
      </c>
      <c r="AP103" s="10"/>
      <c r="AQ103" s="9">
        <v>2500</v>
      </c>
      <c r="AR103" s="10"/>
      <c r="AS103" s="9">
        <f t="shared" si="130"/>
        <v>-535.11</v>
      </c>
      <c r="AT103" s="10"/>
      <c r="AU103" s="11">
        <f t="shared" si="131"/>
        <v>0.78595999999999999</v>
      </c>
      <c r="AV103" s="10"/>
      <c r="AW103" s="9">
        <v>1901.28</v>
      </c>
      <c r="AX103" s="10"/>
      <c r="AY103" s="9">
        <v>2500</v>
      </c>
      <c r="AZ103" s="10"/>
      <c r="BA103" s="9">
        <f t="shared" si="132"/>
        <v>-598.72</v>
      </c>
      <c r="BB103" s="10"/>
      <c r="BC103" s="11">
        <f t="shared" si="133"/>
        <v>0.76051000000000002</v>
      </c>
      <c r="BD103" s="10"/>
      <c r="BE103" s="9">
        <v>1842.45</v>
      </c>
      <c r="BF103" s="10"/>
      <c r="BG103" s="9">
        <v>2500</v>
      </c>
      <c r="BH103" s="10"/>
      <c r="BI103" s="9">
        <f t="shared" si="134"/>
        <v>-657.55</v>
      </c>
      <c r="BJ103" s="10"/>
      <c r="BK103" s="11">
        <f t="shared" si="135"/>
        <v>0.73697999999999997</v>
      </c>
      <c r="BL103" s="10"/>
      <c r="BM103" s="9">
        <v>2083.3200000000002</v>
      </c>
      <c r="BN103" s="10"/>
      <c r="BO103" s="9">
        <v>2500</v>
      </c>
      <c r="BP103" s="10"/>
      <c r="BQ103" s="9">
        <f t="shared" si="136"/>
        <v>-416.68</v>
      </c>
      <c r="BR103" s="10"/>
      <c r="BS103" s="11">
        <f t="shared" si="137"/>
        <v>0.83333000000000002</v>
      </c>
      <c r="BT103" s="10"/>
      <c r="BU103" s="9">
        <v>2076.92</v>
      </c>
      <c r="BV103" s="10"/>
      <c r="BW103" s="9">
        <v>2500</v>
      </c>
      <c r="BX103" s="10"/>
      <c r="BY103" s="9">
        <f t="shared" si="138"/>
        <v>-423.08</v>
      </c>
      <c r="BZ103" s="10"/>
      <c r="CA103" s="11">
        <f t="shared" si="139"/>
        <v>0.83077000000000001</v>
      </c>
      <c r="CB103" s="10"/>
      <c r="CC103" s="9">
        <f t="shared" si="140"/>
        <v>17755.14</v>
      </c>
      <c r="CD103" s="10"/>
      <c r="CE103" s="9">
        <f t="shared" si="141"/>
        <v>22500</v>
      </c>
      <c r="CF103" s="10"/>
      <c r="CG103" s="9">
        <f t="shared" si="142"/>
        <v>-4744.8599999999997</v>
      </c>
      <c r="CH103" s="10"/>
      <c r="CI103" s="11">
        <f t="shared" si="143"/>
        <v>0.78912000000000004</v>
      </c>
    </row>
    <row r="104" spans="1:87" x14ac:dyDescent="0.3">
      <c r="A104" s="1"/>
      <c r="B104" s="1"/>
      <c r="C104" s="1"/>
      <c r="D104" s="1"/>
      <c r="E104" s="1"/>
      <c r="F104" s="1" t="s">
        <v>190</v>
      </c>
      <c r="G104" s="1"/>
      <c r="H104" s="1"/>
      <c r="I104" s="9">
        <v>1973</v>
      </c>
      <c r="J104" s="10"/>
      <c r="K104" s="9">
        <v>2491</v>
      </c>
      <c r="L104" s="10"/>
      <c r="M104" s="9">
        <f t="shared" si="122"/>
        <v>-518</v>
      </c>
      <c r="N104" s="10"/>
      <c r="O104" s="11">
        <f t="shared" si="123"/>
        <v>0.79205000000000003</v>
      </c>
      <c r="P104" s="10"/>
      <c r="Q104" s="9">
        <v>1973</v>
      </c>
      <c r="R104" s="10"/>
      <c r="S104" s="9">
        <v>2491</v>
      </c>
      <c r="T104" s="10"/>
      <c r="U104" s="9">
        <f t="shared" si="124"/>
        <v>-518</v>
      </c>
      <c r="V104" s="10"/>
      <c r="W104" s="11">
        <f t="shared" si="125"/>
        <v>0.79205000000000003</v>
      </c>
      <c r="X104" s="10"/>
      <c r="Y104" s="9">
        <v>1534.4</v>
      </c>
      <c r="Z104" s="10"/>
      <c r="AA104" s="9">
        <v>2491</v>
      </c>
      <c r="AB104" s="10"/>
      <c r="AC104" s="9">
        <f t="shared" si="126"/>
        <v>-956.6</v>
      </c>
      <c r="AD104" s="10"/>
      <c r="AE104" s="11">
        <f t="shared" si="127"/>
        <v>0.61597999999999997</v>
      </c>
      <c r="AF104" s="10"/>
      <c r="AG104" s="9">
        <v>1973</v>
      </c>
      <c r="AH104" s="10"/>
      <c r="AI104" s="9">
        <v>2491</v>
      </c>
      <c r="AJ104" s="10"/>
      <c r="AK104" s="9">
        <f t="shared" si="128"/>
        <v>-518</v>
      </c>
      <c r="AL104" s="10"/>
      <c r="AM104" s="11">
        <f t="shared" si="129"/>
        <v>0.79205000000000003</v>
      </c>
      <c r="AN104" s="10"/>
      <c r="AO104" s="9">
        <v>1980.7</v>
      </c>
      <c r="AP104" s="10"/>
      <c r="AQ104" s="9">
        <v>2491</v>
      </c>
      <c r="AR104" s="10"/>
      <c r="AS104" s="9">
        <f t="shared" si="130"/>
        <v>-510.3</v>
      </c>
      <c r="AT104" s="10"/>
      <c r="AU104" s="11">
        <f t="shared" si="131"/>
        <v>0.79513999999999996</v>
      </c>
      <c r="AV104" s="10"/>
      <c r="AW104" s="9">
        <v>1973</v>
      </c>
      <c r="AX104" s="10"/>
      <c r="AY104" s="9">
        <v>2491</v>
      </c>
      <c r="AZ104" s="10"/>
      <c r="BA104" s="9">
        <f t="shared" si="132"/>
        <v>-518</v>
      </c>
      <c r="BB104" s="10"/>
      <c r="BC104" s="11">
        <f t="shared" si="133"/>
        <v>0.79205000000000003</v>
      </c>
      <c r="BD104" s="10"/>
      <c r="BE104" s="9">
        <v>1973</v>
      </c>
      <c r="BF104" s="10"/>
      <c r="BG104" s="9">
        <v>2491</v>
      </c>
      <c r="BH104" s="10"/>
      <c r="BI104" s="9">
        <f t="shared" si="134"/>
        <v>-518</v>
      </c>
      <c r="BJ104" s="10"/>
      <c r="BK104" s="11">
        <f t="shared" si="135"/>
        <v>0.79205000000000003</v>
      </c>
      <c r="BL104" s="10"/>
      <c r="BM104" s="9">
        <v>1973</v>
      </c>
      <c r="BN104" s="10"/>
      <c r="BO104" s="9">
        <v>2491</v>
      </c>
      <c r="BP104" s="10"/>
      <c r="BQ104" s="9">
        <f t="shared" si="136"/>
        <v>-518</v>
      </c>
      <c r="BR104" s="10"/>
      <c r="BS104" s="11">
        <f t="shared" si="137"/>
        <v>0.79205000000000003</v>
      </c>
      <c r="BT104" s="10"/>
      <c r="BU104" s="9">
        <v>1973</v>
      </c>
      <c r="BV104" s="10"/>
      <c r="BW104" s="9">
        <v>2491</v>
      </c>
      <c r="BX104" s="10"/>
      <c r="BY104" s="9">
        <f t="shared" si="138"/>
        <v>-518</v>
      </c>
      <c r="BZ104" s="10"/>
      <c r="CA104" s="11">
        <f t="shared" si="139"/>
        <v>0.79205000000000003</v>
      </c>
      <c r="CB104" s="10"/>
      <c r="CC104" s="9">
        <f t="shared" si="140"/>
        <v>17326.099999999999</v>
      </c>
      <c r="CD104" s="10"/>
      <c r="CE104" s="9">
        <f t="shared" si="141"/>
        <v>22419</v>
      </c>
      <c r="CF104" s="10"/>
      <c r="CG104" s="9">
        <f t="shared" si="142"/>
        <v>-5092.8999999999996</v>
      </c>
      <c r="CH104" s="10"/>
      <c r="CI104" s="11">
        <f t="shared" si="143"/>
        <v>0.77283000000000002</v>
      </c>
    </row>
    <row r="105" spans="1:87" x14ac:dyDescent="0.3">
      <c r="A105" s="1"/>
      <c r="B105" s="1"/>
      <c r="C105" s="1"/>
      <c r="D105" s="1"/>
      <c r="E105" s="1"/>
      <c r="F105" s="1" t="s">
        <v>189</v>
      </c>
      <c r="G105" s="1"/>
      <c r="H105" s="1"/>
      <c r="I105" s="9">
        <v>1460.92</v>
      </c>
      <c r="J105" s="10"/>
      <c r="K105" s="9">
        <v>1810</v>
      </c>
      <c r="L105" s="10"/>
      <c r="M105" s="9">
        <f t="shared" si="122"/>
        <v>-349.08</v>
      </c>
      <c r="N105" s="10"/>
      <c r="O105" s="11">
        <f t="shared" si="123"/>
        <v>0.80713999999999997</v>
      </c>
      <c r="P105" s="10"/>
      <c r="Q105" s="9">
        <v>1460.92</v>
      </c>
      <c r="R105" s="10"/>
      <c r="S105" s="9">
        <v>1810</v>
      </c>
      <c r="T105" s="10"/>
      <c r="U105" s="9">
        <f t="shared" si="124"/>
        <v>-349.08</v>
      </c>
      <c r="V105" s="10"/>
      <c r="W105" s="11">
        <f t="shared" si="125"/>
        <v>0.80713999999999997</v>
      </c>
      <c r="X105" s="10"/>
      <c r="Y105" s="9">
        <v>1899.51</v>
      </c>
      <c r="Z105" s="10"/>
      <c r="AA105" s="9">
        <v>1810</v>
      </c>
      <c r="AB105" s="10"/>
      <c r="AC105" s="9">
        <f t="shared" si="126"/>
        <v>89.51</v>
      </c>
      <c r="AD105" s="10"/>
      <c r="AE105" s="11">
        <f t="shared" si="127"/>
        <v>1.04945</v>
      </c>
      <c r="AF105" s="10"/>
      <c r="AG105" s="9">
        <v>1462.49</v>
      </c>
      <c r="AH105" s="10"/>
      <c r="AI105" s="9">
        <v>1810</v>
      </c>
      <c r="AJ105" s="10"/>
      <c r="AK105" s="9">
        <f t="shared" si="128"/>
        <v>-347.51</v>
      </c>
      <c r="AL105" s="10"/>
      <c r="AM105" s="11">
        <f t="shared" si="129"/>
        <v>0.80801000000000001</v>
      </c>
      <c r="AN105" s="10"/>
      <c r="AO105" s="9">
        <v>1453.22</v>
      </c>
      <c r="AP105" s="10"/>
      <c r="AQ105" s="9">
        <v>1810</v>
      </c>
      <c r="AR105" s="10"/>
      <c r="AS105" s="9">
        <f t="shared" si="130"/>
        <v>-356.78</v>
      </c>
      <c r="AT105" s="10"/>
      <c r="AU105" s="11">
        <f t="shared" si="131"/>
        <v>0.80288000000000004</v>
      </c>
      <c r="AV105" s="10"/>
      <c r="AW105" s="9">
        <v>1460.91</v>
      </c>
      <c r="AX105" s="10"/>
      <c r="AY105" s="9">
        <v>1810</v>
      </c>
      <c r="AZ105" s="10"/>
      <c r="BA105" s="9">
        <f t="shared" si="132"/>
        <v>-349.09</v>
      </c>
      <c r="BB105" s="10"/>
      <c r="BC105" s="11">
        <f t="shared" si="133"/>
        <v>0.80713000000000001</v>
      </c>
      <c r="BD105" s="10"/>
      <c r="BE105" s="9">
        <v>1735.09</v>
      </c>
      <c r="BF105" s="10"/>
      <c r="BG105" s="9">
        <v>1810</v>
      </c>
      <c r="BH105" s="10"/>
      <c r="BI105" s="9">
        <f t="shared" si="134"/>
        <v>-74.91</v>
      </c>
      <c r="BJ105" s="10"/>
      <c r="BK105" s="11">
        <f t="shared" si="135"/>
        <v>0.95860999999999996</v>
      </c>
      <c r="BL105" s="10"/>
      <c r="BM105" s="9">
        <v>1735.08</v>
      </c>
      <c r="BN105" s="10"/>
      <c r="BO105" s="9">
        <v>1811</v>
      </c>
      <c r="BP105" s="10"/>
      <c r="BQ105" s="9">
        <f t="shared" si="136"/>
        <v>-75.92</v>
      </c>
      <c r="BR105" s="10"/>
      <c r="BS105" s="11">
        <f t="shared" si="137"/>
        <v>0.95808000000000004</v>
      </c>
      <c r="BT105" s="10"/>
      <c r="BU105" s="9">
        <v>1735.08</v>
      </c>
      <c r="BV105" s="10"/>
      <c r="BW105" s="9">
        <v>1811</v>
      </c>
      <c r="BX105" s="10"/>
      <c r="BY105" s="9">
        <f t="shared" si="138"/>
        <v>-75.92</v>
      </c>
      <c r="BZ105" s="10"/>
      <c r="CA105" s="11">
        <f t="shared" si="139"/>
        <v>0.95808000000000004</v>
      </c>
      <c r="CB105" s="10"/>
      <c r="CC105" s="9">
        <f t="shared" si="140"/>
        <v>14403.22</v>
      </c>
      <c r="CD105" s="10"/>
      <c r="CE105" s="9">
        <f t="shared" si="141"/>
        <v>16292</v>
      </c>
      <c r="CF105" s="10"/>
      <c r="CG105" s="9">
        <f t="shared" si="142"/>
        <v>-1888.78</v>
      </c>
      <c r="CH105" s="10"/>
      <c r="CI105" s="11">
        <f t="shared" si="143"/>
        <v>0.88407000000000002</v>
      </c>
    </row>
    <row r="106" spans="1:87" x14ac:dyDescent="0.3">
      <c r="A106" s="1"/>
      <c r="B106" s="1"/>
      <c r="C106" s="1"/>
      <c r="D106" s="1"/>
      <c r="E106" s="1"/>
      <c r="F106" s="1" t="s">
        <v>188</v>
      </c>
      <c r="G106" s="1"/>
      <c r="H106" s="1"/>
      <c r="I106" s="9">
        <v>83.34</v>
      </c>
      <c r="J106" s="10"/>
      <c r="K106" s="9">
        <v>83</v>
      </c>
      <c r="L106" s="10"/>
      <c r="M106" s="9">
        <f t="shared" si="122"/>
        <v>0.34</v>
      </c>
      <c r="N106" s="10"/>
      <c r="O106" s="11">
        <f t="shared" si="123"/>
        <v>1.0041</v>
      </c>
      <c r="P106" s="10"/>
      <c r="Q106" s="9">
        <v>83.34</v>
      </c>
      <c r="R106" s="10"/>
      <c r="S106" s="9">
        <v>83</v>
      </c>
      <c r="T106" s="10"/>
      <c r="U106" s="9">
        <f t="shared" si="124"/>
        <v>0.34</v>
      </c>
      <c r="V106" s="10"/>
      <c r="W106" s="11">
        <f t="shared" si="125"/>
        <v>1.0041</v>
      </c>
      <c r="X106" s="10"/>
      <c r="Y106" s="9">
        <v>83.34</v>
      </c>
      <c r="Z106" s="10"/>
      <c r="AA106" s="9">
        <v>83</v>
      </c>
      <c r="AB106" s="10"/>
      <c r="AC106" s="9">
        <f t="shared" si="126"/>
        <v>0.34</v>
      </c>
      <c r="AD106" s="10"/>
      <c r="AE106" s="11">
        <f t="shared" si="127"/>
        <v>1.0041</v>
      </c>
      <c r="AF106" s="10"/>
      <c r="AG106" s="9">
        <v>83.34</v>
      </c>
      <c r="AH106" s="10"/>
      <c r="AI106" s="9">
        <v>83</v>
      </c>
      <c r="AJ106" s="10"/>
      <c r="AK106" s="9">
        <f t="shared" si="128"/>
        <v>0.34</v>
      </c>
      <c r="AL106" s="10"/>
      <c r="AM106" s="11">
        <f t="shared" si="129"/>
        <v>1.0041</v>
      </c>
      <c r="AN106" s="10"/>
      <c r="AO106" s="9">
        <v>83.34</v>
      </c>
      <c r="AP106" s="10"/>
      <c r="AQ106" s="9">
        <v>83</v>
      </c>
      <c r="AR106" s="10"/>
      <c r="AS106" s="9">
        <f t="shared" si="130"/>
        <v>0.34</v>
      </c>
      <c r="AT106" s="10"/>
      <c r="AU106" s="11">
        <f t="shared" si="131"/>
        <v>1.0041</v>
      </c>
      <c r="AV106" s="10"/>
      <c r="AW106" s="9">
        <v>83.34</v>
      </c>
      <c r="AX106" s="10"/>
      <c r="AY106" s="9">
        <v>83</v>
      </c>
      <c r="AZ106" s="10"/>
      <c r="BA106" s="9">
        <f t="shared" si="132"/>
        <v>0.34</v>
      </c>
      <c r="BB106" s="10"/>
      <c r="BC106" s="11">
        <f t="shared" si="133"/>
        <v>1.0041</v>
      </c>
      <c r="BD106" s="10"/>
      <c r="BE106" s="9">
        <v>83.34</v>
      </c>
      <c r="BF106" s="10"/>
      <c r="BG106" s="9">
        <v>83</v>
      </c>
      <c r="BH106" s="10"/>
      <c r="BI106" s="9">
        <f t="shared" si="134"/>
        <v>0.34</v>
      </c>
      <c r="BJ106" s="10"/>
      <c r="BK106" s="11">
        <f t="shared" si="135"/>
        <v>1.0041</v>
      </c>
      <c r="BL106" s="10"/>
      <c r="BM106" s="9">
        <v>83.34</v>
      </c>
      <c r="BN106" s="10"/>
      <c r="BO106" s="9">
        <v>83</v>
      </c>
      <c r="BP106" s="10"/>
      <c r="BQ106" s="9">
        <f t="shared" si="136"/>
        <v>0.34</v>
      </c>
      <c r="BR106" s="10"/>
      <c r="BS106" s="11">
        <f t="shared" si="137"/>
        <v>1.0041</v>
      </c>
      <c r="BT106" s="10"/>
      <c r="BU106" s="9">
        <v>83.33</v>
      </c>
      <c r="BV106" s="10"/>
      <c r="BW106" s="9">
        <v>84</v>
      </c>
      <c r="BX106" s="10"/>
      <c r="BY106" s="9">
        <f t="shared" si="138"/>
        <v>-0.67</v>
      </c>
      <c r="BZ106" s="10"/>
      <c r="CA106" s="11">
        <f t="shared" si="139"/>
        <v>0.99202000000000001</v>
      </c>
      <c r="CB106" s="10"/>
      <c r="CC106" s="9">
        <f t="shared" si="140"/>
        <v>750.05</v>
      </c>
      <c r="CD106" s="10"/>
      <c r="CE106" s="9">
        <f t="shared" si="141"/>
        <v>748</v>
      </c>
      <c r="CF106" s="10"/>
      <c r="CG106" s="9">
        <f t="shared" si="142"/>
        <v>2.0499999999999998</v>
      </c>
      <c r="CH106" s="10"/>
      <c r="CI106" s="11">
        <f t="shared" si="143"/>
        <v>1.00274</v>
      </c>
    </row>
    <row r="107" spans="1:87" ht="19.5" thickBot="1" x14ac:dyDescent="0.35">
      <c r="A107" s="1"/>
      <c r="B107" s="1"/>
      <c r="C107" s="1"/>
      <c r="D107" s="1"/>
      <c r="E107" s="1"/>
      <c r="F107" s="1" t="s">
        <v>187</v>
      </c>
      <c r="G107" s="1"/>
      <c r="H107" s="1"/>
      <c r="I107" s="12">
        <v>0</v>
      </c>
      <c r="J107" s="10"/>
      <c r="K107" s="12">
        <v>0</v>
      </c>
      <c r="L107" s="10"/>
      <c r="M107" s="12">
        <f t="shared" si="122"/>
        <v>0</v>
      </c>
      <c r="N107" s="10"/>
      <c r="O107" s="13">
        <f t="shared" si="123"/>
        <v>0</v>
      </c>
      <c r="P107" s="10"/>
      <c r="Q107" s="12">
        <v>0</v>
      </c>
      <c r="R107" s="10"/>
      <c r="S107" s="12">
        <v>0</v>
      </c>
      <c r="T107" s="10"/>
      <c r="U107" s="12">
        <f t="shared" si="124"/>
        <v>0</v>
      </c>
      <c r="V107" s="10"/>
      <c r="W107" s="13">
        <f t="shared" si="125"/>
        <v>0</v>
      </c>
      <c r="X107" s="10"/>
      <c r="Y107" s="12">
        <v>0</v>
      </c>
      <c r="Z107" s="10"/>
      <c r="AA107" s="12">
        <v>0</v>
      </c>
      <c r="AB107" s="10"/>
      <c r="AC107" s="12">
        <f t="shared" si="126"/>
        <v>0</v>
      </c>
      <c r="AD107" s="10"/>
      <c r="AE107" s="13">
        <f t="shared" si="127"/>
        <v>0</v>
      </c>
      <c r="AF107" s="10"/>
      <c r="AG107" s="12">
        <v>0</v>
      </c>
      <c r="AH107" s="10"/>
      <c r="AI107" s="12">
        <v>0</v>
      </c>
      <c r="AJ107" s="10"/>
      <c r="AK107" s="12">
        <f t="shared" si="128"/>
        <v>0</v>
      </c>
      <c r="AL107" s="10"/>
      <c r="AM107" s="13">
        <f t="shared" si="129"/>
        <v>0</v>
      </c>
      <c r="AN107" s="10"/>
      <c r="AO107" s="12">
        <v>0</v>
      </c>
      <c r="AP107" s="10"/>
      <c r="AQ107" s="12">
        <v>0</v>
      </c>
      <c r="AR107" s="10"/>
      <c r="AS107" s="12">
        <f t="shared" si="130"/>
        <v>0</v>
      </c>
      <c r="AT107" s="10"/>
      <c r="AU107" s="13">
        <f t="shared" si="131"/>
        <v>0</v>
      </c>
      <c r="AV107" s="10"/>
      <c r="AW107" s="12">
        <v>0</v>
      </c>
      <c r="AX107" s="10"/>
      <c r="AY107" s="12">
        <v>0</v>
      </c>
      <c r="AZ107" s="10"/>
      <c r="BA107" s="12">
        <f t="shared" si="132"/>
        <v>0</v>
      </c>
      <c r="BB107" s="10"/>
      <c r="BC107" s="13">
        <f t="shared" si="133"/>
        <v>0</v>
      </c>
      <c r="BD107" s="10"/>
      <c r="BE107" s="12">
        <v>0</v>
      </c>
      <c r="BF107" s="10"/>
      <c r="BG107" s="12">
        <v>0</v>
      </c>
      <c r="BH107" s="10"/>
      <c r="BI107" s="12">
        <f t="shared" si="134"/>
        <v>0</v>
      </c>
      <c r="BJ107" s="10"/>
      <c r="BK107" s="13">
        <f t="shared" si="135"/>
        <v>0</v>
      </c>
      <c r="BL107" s="10"/>
      <c r="BM107" s="12">
        <v>0</v>
      </c>
      <c r="BN107" s="10"/>
      <c r="BO107" s="12">
        <v>0</v>
      </c>
      <c r="BP107" s="10"/>
      <c r="BQ107" s="12">
        <f t="shared" si="136"/>
        <v>0</v>
      </c>
      <c r="BR107" s="10"/>
      <c r="BS107" s="13">
        <f t="shared" si="137"/>
        <v>0</v>
      </c>
      <c r="BT107" s="10"/>
      <c r="BU107" s="12">
        <v>0</v>
      </c>
      <c r="BV107" s="10"/>
      <c r="BW107" s="12">
        <v>0</v>
      </c>
      <c r="BX107" s="10"/>
      <c r="BY107" s="12">
        <f t="shared" si="138"/>
        <v>0</v>
      </c>
      <c r="BZ107" s="10"/>
      <c r="CA107" s="13">
        <f t="shared" si="139"/>
        <v>0</v>
      </c>
      <c r="CB107" s="10"/>
      <c r="CC107" s="12">
        <f t="shared" si="140"/>
        <v>0</v>
      </c>
      <c r="CD107" s="10"/>
      <c r="CE107" s="12">
        <f t="shared" si="141"/>
        <v>0</v>
      </c>
      <c r="CF107" s="10"/>
      <c r="CG107" s="12">
        <f t="shared" si="142"/>
        <v>0</v>
      </c>
      <c r="CH107" s="10"/>
      <c r="CI107" s="13">
        <f t="shared" si="143"/>
        <v>0</v>
      </c>
    </row>
    <row r="108" spans="1:87" x14ac:dyDescent="0.3">
      <c r="A108" s="1"/>
      <c r="B108" s="1"/>
      <c r="C108" s="1"/>
      <c r="D108" s="1"/>
      <c r="E108" s="1" t="s">
        <v>186</v>
      </c>
      <c r="F108" s="1"/>
      <c r="G108" s="1"/>
      <c r="H108" s="1"/>
      <c r="I108" s="9">
        <f>ROUND(SUM(I98:I107),5)</f>
        <v>37462.79</v>
      </c>
      <c r="J108" s="10"/>
      <c r="K108" s="9">
        <f>ROUND(SUM(K98:K107),5)</f>
        <v>54416</v>
      </c>
      <c r="L108" s="10"/>
      <c r="M108" s="9">
        <f t="shared" si="122"/>
        <v>-16953.21</v>
      </c>
      <c r="N108" s="10"/>
      <c r="O108" s="11">
        <f t="shared" si="123"/>
        <v>0.68845000000000001</v>
      </c>
      <c r="P108" s="10"/>
      <c r="Q108" s="9">
        <f>ROUND(SUM(Q98:Q107),5)</f>
        <v>41719.65</v>
      </c>
      <c r="R108" s="10"/>
      <c r="S108" s="9">
        <f>ROUND(SUM(S98:S107),5)</f>
        <v>54416</v>
      </c>
      <c r="T108" s="10"/>
      <c r="U108" s="9">
        <f t="shared" si="124"/>
        <v>-12696.35</v>
      </c>
      <c r="V108" s="10"/>
      <c r="W108" s="11">
        <f t="shared" si="125"/>
        <v>0.76668000000000003</v>
      </c>
      <c r="X108" s="10"/>
      <c r="Y108" s="9">
        <f>ROUND(SUM(Y98:Y107),5)</f>
        <v>38288.120000000003</v>
      </c>
      <c r="Z108" s="10"/>
      <c r="AA108" s="9">
        <f>ROUND(SUM(AA98:AA107),5)</f>
        <v>54417</v>
      </c>
      <c r="AB108" s="10"/>
      <c r="AC108" s="9">
        <f t="shared" si="126"/>
        <v>-16128.88</v>
      </c>
      <c r="AD108" s="10"/>
      <c r="AE108" s="11">
        <f t="shared" si="127"/>
        <v>0.70360999999999996</v>
      </c>
      <c r="AF108" s="10"/>
      <c r="AG108" s="9">
        <f>ROUND(SUM(AG98:AG107),5)</f>
        <v>34673.730000000003</v>
      </c>
      <c r="AH108" s="10"/>
      <c r="AI108" s="9">
        <f>ROUND(SUM(AI98:AI107),5)</f>
        <v>54417</v>
      </c>
      <c r="AJ108" s="10"/>
      <c r="AK108" s="9">
        <f t="shared" si="128"/>
        <v>-19743.27</v>
      </c>
      <c r="AL108" s="10"/>
      <c r="AM108" s="11">
        <f t="shared" si="129"/>
        <v>0.63719000000000003</v>
      </c>
      <c r="AN108" s="10"/>
      <c r="AO108" s="9">
        <f>ROUND(SUM(AO98:AO107),5)</f>
        <v>44606.02</v>
      </c>
      <c r="AP108" s="10"/>
      <c r="AQ108" s="9">
        <f>ROUND(SUM(AQ98:AQ107),5)</f>
        <v>54417</v>
      </c>
      <c r="AR108" s="10"/>
      <c r="AS108" s="9">
        <f t="shared" si="130"/>
        <v>-9810.98</v>
      </c>
      <c r="AT108" s="10"/>
      <c r="AU108" s="11">
        <f t="shared" si="131"/>
        <v>0.81971000000000005</v>
      </c>
      <c r="AV108" s="10"/>
      <c r="AW108" s="9">
        <f>ROUND(SUM(AW98:AW107),5)</f>
        <v>56556.39</v>
      </c>
      <c r="AX108" s="10"/>
      <c r="AY108" s="9">
        <f>ROUND(SUM(AY98:AY107),5)</f>
        <v>54418</v>
      </c>
      <c r="AZ108" s="10"/>
      <c r="BA108" s="9">
        <f t="shared" si="132"/>
        <v>2138.39</v>
      </c>
      <c r="BB108" s="10"/>
      <c r="BC108" s="11">
        <f t="shared" si="133"/>
        <v>1.0392999999999999</v>
      </c>
      <c r="BD108" s="10"/>
      <c r="BE108" s="9">
        <f>ROUND(SUM(BE98:BE107),5)</f>
        <v>48018.78</v>
      </c>
      <c r="BF108" s="10"/>
      <c r="BG108" s="9">
        <f>ROUND(SUM(BG98:BG107),5)</f>
        <v>54418</v>
      </c>
      <c r="BH108" s="10"/>
      <c r="BI108" s="9">
        <f t="shared" si="134"/>
        <v>-6399.22</v>
      </c>
      <c r="BJ108" s="10"/>
      <c r="BK108" s="11">
        <f t="shared" si="135"/>
        <v>0.88241000000000003</v>
      </c>
      <c r="BL108" s="10"/>
      <c r="BM108" s="9">
        <f>ROUND(SUM(BM98:BM107),5)</f>
        <v>48626.66</v>
      </c>
      <c r="BN108" s="10"/>
      <c r="BO108" s="9">
        <f>ROUND(SUM(BO98:BO107),5)</f>
        <v>54419</v>
      </c>
      <c r="BP108" s="10"/>
      <c r="BQ108" s="9">
        <f t="shared" si="136"/>
        <v>-5792.34</v>
      </c>
      <c r="BR108" s="10"/>
      <c r="BS108" s="11">
        <f t="shared" si="137"/>
        <v>0.89356000000000002</v>
      </c>
      <c r="BT108" s="10"/>
      <c r="BU108" s="9">
        <f>ROUND(SUM(BU98:BU107),5)</f>
        <v>47711.99</v>
      </c>
      <c r="BV108" s="10"/>
      <c r="BW108" s="9">
        <f>ROUND(SUM(BW98:BW107),5)</f>
        <v>54420</v>
      </c>
      <c r="BX108" s="10"/>
      <c r="BY108" s="9">
        <f t="shared" si="138"/>
        <v>-6708.01</v>
      </c>
      <c r="BZ108" s="10"/>
      <c r="CA108" s="11">
        <f t="shared" si="139"/>
        <v>0.87673999999999996</v>
      </c>
      <c r="CB108" s="10"/>
      <c r="CC108" s="9">
        <f t="shared" si="140"/>
        <v>397664.13</v>
      </c>
      <c r="CD108" s="10"/>
      <c r="CE108" s="9">
        <f t="shared" si="141"/>
        <v>489758</v>
      </c>
      <c r="CF108" s="10"/>
      <c r="CG108" s="9">
        <f t="shared" si="142"/>
        <v>-92093.87</v>
      </c>
      <c r="CH108" s="10"/>
      <c r="CI108" s="11">
        <f t="shared" si="143"/>
        <v>0.81196000000000002</v>
      </c>
    </row>
    <row r="109" spans="1:87" x14ac:dyDescent="0.3">
      <c r="A109" s="1"/>
      <c r="B109" s="1"/>
      <c r="C109" s="1"/>
      <c r="D109" s="1"/>
      <c r="E109" s="1" t="s">
        <v>185</v>
      </c>
      <c r="F109" s="1"/>
      <c r="G109" s="1"/>
      <c r="H109" s="1"/>
      <c r="I109" s="9"/>
      <c r="J109" s="10"/>
      <c r="K109" s="9"/>
      <c r="L109" s="10"/>
      <c r="M109" s="9"/>
      <c r="N109" s="10"/>
      <c r="O109" s="11"/>
      <c r="P109" s="10"/>
      <c r="Q109" s="9"/>
      <c r="R109" s="10"/>
      <c r="S109" s="9"/>
      <c r="T109" s="10"/>
      <c r="U109" s="9"/>
      <c r="V109" s="10"/>
      <c r="W109" s="11"/>
      <c r="X109" s="10"/>
      <c r="Y109" s="9"/>
      <c r="Z109" s="10"/>
      <c r="AA109" s="9"/>
      <c r="AB109" s="10"/>
      <c r="AC109" s="9"/>
      <c r="AD109" s="10"/>
      <c r="AE109" s="11"/>
      <c r="AF109" s="10"/>
      <c r="AG109" s="9"/>
      <c r="AH109" s="10"/>
      <c r="AI109" s="9"/>
      <c r="AJ109" s="10"/>
      <c r="AK109" s="9"/>
      <c r="AL109" s="10"/>
      <c r="AM109" s="11"/>
      <c r="AN109" s="10"/>
      <c r="AO109" s="9"/>
      <c r="AP109" s="10"/>
      <c r="AQ109" s="9"/>
      <c r="AR109" s="10"/>
      <c r="AS109" s="9"/>
      <c r="AT109" s="10"/>
      <c r="AU109" s="11"/>
      <c r="AV109" s="10"/>
      <c r="AW109" s="9"/>
      <c r="AX109" s="10"/>
      <c r="AY109" s="9"/>
      <c r="AZ109" s="10"/>
      <c r="BA109" s="9"/>
      <c r="BB109" s="10"/>
      <c r="BC109" s="11"/>
      <c r="BD109" s="10"/>
      <c r="BE109" s="9"/>
      <c r="BF109" s="10"/>
      <c r="BG109" s="9"/>
      <c r="BH109" s="10"/>
      <c r="BI109" s="9"/>
      <c r="BJ109" s="10"/>
      <c r="BK109" s="11"/>
      <c r="BL109" s="10"/>
      <c r="BM109" s="9"/>
      <c r="BN109" s="10"/>
      <c r="BO109" s="9"/>
      <c r="BP109" s="10"/>
      <c r="BQ109" s="9"/>
      <c r="BR109" s="10"/>
      <c r="BS109" s="11"/>
      <c r="BT109" s="10"/>
      <c r="BU109" s="9"/>
      <c r="BV109" s="10"/>
      <c r="BW109" s="9"/>
      <c r="BX109" s="10"/>
      <c r="BY109" s="9"/>
      <c r="BZ109" s="10"/>
      <c r="CA109" s="11"/>
      <c r="CB109" s="10"/>
      <c r="CC109" s="9"/>
      <c r="CD109" s="10"/>
      <c r="CE109" s="9"/>
      <c r="CF109" s="10"/>
      <c r="CG109" s="9"/>
      <c r="CH109" s="10"/>
      <c r="CI109" s="11"/>
    </row>
    <row r="110" spans="1:87" x14ac:dyDescent="0.3">
      <c r="A110" s="1"/>
      <c r="B110" s="1"/>
      <c r="C110" s="1"/>
      <c r="D110" s="1"/>
      <c r="E110" s="1"/>
      <c r="F110" s="1" t="s">
        <v>184</v>
      </c>
      <c r="G110" s="1"/>
      <c r="H110" s="1"/>
      <c r="I110" s="9">
        <v>0</v>
      </c>
      <c r="J110" s="10"/>
      <c r="K110" s="9">
        <v>0</v>
      </c>
      <c r="L110" s="10"/>
      <c r="M110" s="9">
        <f>ROUND((I110-K110),5)</f>
        <v>0</v>
      </c>
      <c r="N110" s="10"/>
      <c r="O110" s="11">
        <f>ROUND(IF(K110=0, IF(I110=0, 0, 1), I110/K110),5)</f>
        <v>0</v>
      </c>
      <c r="P110" s="10"/>
      <c r="Q110" s="9">
        <v>0</v>
      </c>
      <c r="R110" s="10"/>
      <c r="S110" s="9">
        <v>0</v>
      </c>
      <c r="T110" s="10"/>
      <c r="U110" s="9">
        <f>ROUND((Q110-S110),5)</f>
        <v>0</v>
      </c>
      <c r="V110" s="10"/>
      <c r="W110" s="11">
        <f>ROUND(IF(S110=0, IF(Q110=0, 0, 1), Q110/S110),5)</f>
        <v>0</v>
      </c>
      <c r="X110" s="10"/>
      <c r="Y110" s="9">
        <v>0</v>
      </c>
      <c r="Z110" s="10"/>
      <c r="AA110" s="9">
        <v>0</v>
      </c>
      <c r="AB110" s="10"/>
      <c r="AC110" s="9">
        <f>ROUND((Y110-AA110),5)</f>
        <v>0</v>
      </c>
      <c r="AD110" s="10"/>
      <c r="AE110" s="11">
        <f>ROUND(IF(AA110=0, IF(Y110=0, 0, 1), Y110/AA110),5)</f>
        <v>0</v>
      </c>
      <c r="AF110" s="10"/>
      <c r="AG110" s="9">
        <v>0</v>
      </c>
      <c r="AH110" s="10"/>
      <c r="AI110" s="9">
        <v>0</v>
      </c>
      <c r="AJ110" s="10"/>
      <c r="AK110" s="9">
        <f>ROUND((AG110-AI110),5)</f>
        <v>0</v>
      </c>
      <c r="AL110" s="10"/>
      <c r="AM110" s="11">
        <f>ROUND(IF(AI110=0, IF(AG110=0, 0, 1), AG110/AI110),5)</f>
        <v>0</v>
      </c>
      <c r="AN110" s="10"/>
      <c r="AO110" s="9">
        <v>0</v>
      </c>
      <c r="AP110" s="10"/>
      <c r="AQ110" s="9">
        <v>0</v>
      </c>
      <c r="AR110" s="10"/>
      <c r="AS110" s="9">
        <f>ROUND((AO110-AQ110),5)</f>
        <v>0</v>
      </c>
      <c r="AT110" s="10"/>
      <c r="AU110" s="11">
        <f>ROUND(IF(AQ110=0, IF(AO110=0, 0, 1), AO110/AQ110),5)</f>
        <v>0</v>
      </c>
      <c r="AV110" s="10"/>
      <c r="AW110" s="9">
        <v>0</v>
      </c>
      <c r="AX110" s="10"/>
      <c r="AY110" s="9">
        <v>0</v>
      </c>
      <c r="AZ110" s="10"/>
      <c r="BA110" s="9">
        <f>ROUND((AW110-AY110),5)</f>
        <v>0</v>
      </c>
      <c r="BB110" s="10"/>
      <c r="BC110" s="11">
        <f>ROUND(IF(AY110=0, IF(AW110=0, 0, 1), AW110/AY110),5)</f>
        <v>0</v>
      </c>
      <c r="BD110" s="10"/>
      <c r="BE110" s="9">
        <v>0</v>
      </c>
      <c r="BF110" s="10"/>
      <c r="BG110" s="9">
        <v>0</v>
      </c>
      <c r="BH110" s="10"/>
      <c r="BI110" s="9">
        <f>ROUND((BE110-BG110),5)</f>
        <v>0</v>
      </c>
      <c r="BJ110" s="10"/>
      <c r="BK110" s="11">
        <f>ROUND(IF(BG110=0, IF(BE110=0, 0, 1), BE110/BG110),5)</f>
        <v>0</v>
      </c>
      <c r="BL110" s="10"/>
      <c r="BM110" s="9">
        <v>0</v>
      </c>
      <c r="BN110" s="10"/>
      <c r="BO110" s="9">
        <v>0</v>
      </c>
      <c r="BP110" s="10"/>
      <c r="BQ110" s="9">
        <f>ROUND((BM110-BO110),5)</f>
        <v>0</v>
      </c>
      <c r="BR110" s="10"/>
      <c r="BS110" s="11">
        <f>ROUND(IF(BO110=0, IF(BM110=0, 0, 1), BM110/BO110),5)</f>
        <v>0</v>
      </c>
      <c r="BT110" s="10"/>
      <c r="BU110" s="9">
        <v>0</v>
      </c>
      <c r="BV110" s="10"/>
      <c r="BW110" s="9">
        <v>0</v>
      </c>
      <c r="BX110" s="10"/>
      <c r="BY110" s="9">
        <f>ROUND((BU110-BW110),5)</f>
        <v>0</v>
      </c>
      <c r="BZ110" s="10"/>
      <c r="CA110" s="11">
        <f>ROUND(IF(BW110=0, IF(BU110=0, 0, 1), BU110/BW110),5)</f>
        <v>0</v>
      </c>
      <c r="CB110" s="10"/>
      <c r="CC110" s="9">
        <f>ROUND(I110+Q110+Y110+AG110+AO110+AW110+BE110+BM110+BU110,5)</f>
        <v>0</v>
      </c>
      <c r="CD110" s="10"/>
      <c r="CE110" s="9">
        <f>ROUND(K110+S110+AA110+AI110+AQ110+AY110+BG110+BO110+BW110,5)</f>
        <v>0</v>
      </c>
      <c r="CF110" s="10"/>
      <c r="CG110" s="9">
        <f>ROUND((CC110-CE110),5)</f>
        <v>0</v>
      </c>
      <c r="CH110" s="10"/>
      <c r="CI110" s="11">
        <f>ROUND(IF(CE110=0, IF(CC110=0, 0, 1), CC110/CE110),5)</f>
        <v>0</v>
      </c>
    </row>
    <row r="111" spans="1:87" x14ac:dyDescent="0.3">
      <c r="A111" s="1"/>
      <c r="B111" s="1"/>
      <c r="C111" s="1"/>
      <c r="D111" s="1"/>
      <c r="E111" s="1"/>
      <c r="F111" s="1" t="s">
        <v>183</v>
      </c>
      <c r="G111" s="1"/>
      <c r="H111" s="1"/>
      <c r="I111" s="9">
        <v>847.89</v>
      </c>
      <c r="J111" s="10"/>
      <c r="K111" s="9">
        <v>594</v>
      </c>
      <c r="L111" s="10"/>
      <c r="M111" s="9">
        <f>ROUND((I111-K111),5)</f>
        <v>253.89</v>
      </c>
      <c r="N111" s="10"/>
      <c r="O111" s="11">
        <f>ROUND(IF(K111=0, IF(I111=0, 0, 1), I111/K111),5)</f>
        <v>1.4274199999999999</v>
      </c>
      <c r="P111" s="10"/>
      <c r="Q111" s="9">
        <v>4270.8900000000003</v>
      </c>
      <c r="R111" s="10"/>
      <c r="S111" s="9">
        <v>594</v>
      </c>
      <c r="T111" s="10"/>
      <c r="U111" s="9">
        <f>ROUND((Q111-S111),5)</f>
        <v>3676.89</v>
      </c>
      <c r="V111" s="10"/>
      <c r="W111" s="11">
        <f>ROUND(IF(S111=0, IF(Q111=0, 0, 1), Q111/S111),5)</f>
        <v>7.1900500000000003</v>
      </c>
      <c r="X111" s="10"/>
      <c r="Y111" s="9">
        <v>1972.62</v>
      </c>
      <c r="Z111" s="10"/>
      <c r="AA111" s="9">
        <v>594</v>
      </c>
      <c r="AB111" s="10"/>
      <c r="AC111" s="9">
        <f>ROUND((Y111-AA111),5)</f>
        <v>1378.62</v>
      </c>
      <c r="AD111" s="10"/>
      <c r="AE111" s="11">
        <f>ROUND(IF(AA111=0, IF(Y111=0, 0, 1), Y111/AA111),5)</f>
        <v>3.32091</v>
      </c>
      <c r="AF111" s="10"/>
      <c r="AG111" s="9">
        <v>875</v>
      </c>
      <c r="AH111" s="10"/>
      <c r="AI111" s="9">
        <v>594</v>
      </c>
      <c r="AJ111" s="10"/>
      <c r="AK111" s="9">
        <f>ROUND((AG111-AI111),5)</f>
        <v>281</v>
      </c>
      <c r="AL111" s="10"/>
      <c r="AM111" s="11">
        <f>ROUND(IF(AI111=0, IF(AG111=0, 0, 1), AG111/AI111),5)</f>
        <v>1.47306</v>
      </c>
      <c r="AN111" s="10"/>
      <c r="AO111" s="9">
        <v>1100</v>
      </c>
      <c r="AP111" s="10"/>
      <c r="AQ111" s="9">
        <v>594</v>
      </c>
      <c r="AR111" s="10"/>
      <c r="AS111" s="9">
        <f>ROUND((AO111-AQ111),5)</f>
        <v>506</v>
      </c>
      <c r="AT111" s="10"/>
      <c r="AU111" s="11">
        <f>ROUND(IF(AQ111=0, IF(AO111=0, 0, 1), AO111/AQ111),5)</f>
        <v>1.85185</v>
      </c>
      <c r="AV111" s="10"/>
      <c r="AW111" s="9">
        <v>4424.33</v>
      </c>
      <c r="AX111" s="10"/>
      <c r="AY111" s="9">
        <v>594</v>
      </c>
      <c r="AZ111" s="10"/>
      <c r="BA111" s="9">
        <f>ROUND((AW111-AY111),5)</f>
        <v>3830.33</v>
      </c>
      <c r="BB111" s="10"/>
      <c r="BC111" s="11">
        <f>ROUND(IF(AY111=0, IF(AW111=0, 0, 1), AW111/AY111),5)</f>
        <v>7.4483699999999997</v>
      </c>
      <c r="BD111" s="10"/>
      <c r="BE111" s="9">
        <v>702.36</v>
      </c>
      <c r="BF111" s="10"/>
      <c r="BG111" s="9">
        <v>594</v>
      </c>
      <c r="BH111" s="10"/>
      <c r="BI111" s="9">
        <f>ROUND((BE111-BG111),5)</f>
        <v>108.36</v>
      </c>
      <c r="BJ111" s="10"/>
      <c r="BK111" s="11">
        <f>ROUND(IF(BG111=0, IF(BE111=0, 0, 1), BE111/BG111),5)</f>
        <v>1.18242</v>
      </c>
      <c r="BL111" s="10"/>
      <c r="BM111" s="9">
        <v>399.51</v>
      </c>
      <c r="BN111" s="10"/>
      <c r="BO111" s="9">
        <v>594</v>
      </c>
      <c r="BP111" s="10"/>
      <c r="BQ111" s="9">
        <f>ROUND((BM111-BO111),5)</f>
        <v>-194.49</v>
      </c>
      <c r="BR111" s="10"/>
      <c r="BS111" s="11">
        <f>ROUND(IF(BO111=0, IF(BM111=0, 0, 1), BM111/BO111),5)</f>
        <v>0.67257999999999996</v>
      </c>
      <c r="BT111" s="10"/>
      <c r="BU111" s="9">
        <v>409.59</v>
      </c>
      <c r="BV111" s="10"/>
      <c r="BW111" s="9">
        <v>594</v>
      </c>
      <c r="BX111" s="10"/>
      <c r="BY111" s="9">
        <f>ROUND((BU111-BW111),5)</f>
        <v>-184.41</v>
      </c>
      <c r="BZ111" s="10"/>
      <c r="CA111" s="11">
        <f>ROUND(IF(BW111=0, IF(BU111=0, 0, 1), BU111/BW111),5)</f>
        <v>0.68955</v>
      </c>
      <c r="CB111" s="10"/>
      <c r="CC111" s="9">
        <f>ROUND(I111+Q111+Y111+AG111+AO111+AW111+BE111+BM111+BU111,5)</f>
        <v>15002.19</v>
      </c>
      <c r="CD111" s="10"/>
      <c r="CE111" s="9">
        <f>ROUND(K111+S111+AA111+AI111+AQ111+AY111+BG111+BO111+BW111,5)</f>
        <v>5346</v>
      </c>
      <c r="CF111" s="10"/>
      <c r="CG111" s="9">
        <f>ROUND((CC111-CE111),5)</f>
        <v>9656.19</v>
      </c>
      <c r="CH111" s="10"/>
      <c r="CI111" s="22">
        <f>ROUND(IF(CE111=0, IF(CC111=0, 0, 1), CC111/CE111),5)</f>
        <v>2.8062499999999999</v>
      </c>
    </row>
    <row r="112" spans="1:87" x14ac:dyDescent="0.3">
      <c r="A112" s="1"/>
      <c r="B112" s="1"/>
      <c r="C112" s="1"/>
      <c r="D112" s="1"/>
      <c r="E112" s="1"/>
      <c r="F112" s="1" t="s">
        <v>182</v>
      </c>
      <c r="G112" s="1"/>
      <c r="H112" s="1"/>
      <c r="I112" s="9"/>
      <c r="J112" s="10"/>
      <c r="K112" s="9"/>
      <c r="L112" s="10"/>
      <c r="M112" s="9"/>
      <c r="N112" s="10"/>
      <c r="O112" s="11"/>
      <c r="P112" s="10"/>
      <c r="Q112" s="9"/>
      <c r="R112" s="10"/>
      <c r="S112" s="9"/>
      <c r="T112" s="10"/>
      <c r="U112" s="9"/>
      <c r="V112" s="10"/>
      <c r="W112" s="11"/>
      <c r="X112" s="10"/>
      <c r="Y112" s="9"/>
      <c r="Z112" s="10"/>
      <c r="AA112" s="9"/>
      <c r="AB112" s="10"/>
      <c r="AC112" s="9"/>
      <c r="AD112" s="10"/>
      <c r="AE112" s="11"/>
      <c r="AF112" s="10"/>
      <c r="AG112" s="9"/>
      <c r="AH112" s="10"/>
      <c r="AI112" s="9"/>
      <c r="AJ112" s="10"/>
      <c r="AK112" s="9"/>
      <c r="AL112" s="10"/>
      <c r="AM112" s="11"/>
      <c r="AN112" s="10"/>
      <c r="AO112" s="9"/>
      <c r="AP112" s="10"/>
      <c r="AQ112" s="9"/>
      <c r="AR112" s="10"/>
      <c r="AS112" s="9"/>
      <c r="AT112" s="10"/>
      <c r="AU112" s="11"/>
      <c r="AV112" s="10"/>
      <c r="AW112" s="9"/>
      <c r="AX112" s="10"/>
      <c r="AY112" s="9"/>
      <c r="AZ112" s="10"/>
      <c r="BA112" s="9"/>
      <c r="BB112" s="10"/>
      <c r="BC112" s="11"/>
      <c r="BD112" s="10"/>
      <c r="BE112" s="9"/>
      <c r="BF112" s="10"/>
      <c r="BG112" s="9"/>
      <c r="BH112" s="10"/>
      <c r="BI112" s="9"/>
      <c r="BJ112" s="10"/>
      <c r="BK112" s="11"/>
      <c r="BL112" s="10"/>
      <c r="BM112" s="9"/>
      <c r="BN112" s="10"/>
      <c r="BO112" s="9"/>
      <c r="BP112" s="10"/>
      <c r="BQ112" s="9"/>
      <c r="BR112" s="10"/>
      <c r="BS112" s="11"/>
      <c r="BT112" s="10"/>
      <c r="BU112" s="9"/>
      <c r="BV112" s="10"/>
      <c r="BW112" s="9"/>
      <c r="BX112" s="10"/>
      <c r="BY112" s="9"/>
      <c r="BZ112" s="10"/>
      <c r="CA112" s="11"/>
      <c r="CB112" s="10"/>
      <c r="CC112" s="9"/>
      <c r="CD112" s="10"/>
      <c r="CE112" s="9"/>
      <c r="CF112" s="10"/>
      <c r="CG112" s="9"/>
      <c r="CH112" s="10"/>
      <c r="CI112" s="11"/>
    </row>
    <row r="113" spans="1:87" x14ac:dyDescent="0.3">
      <c r="A113" s="1"/>
      <c r="B113" s="1"/>
      <c r="C113" s="1"/>
      <c r="D113" s="1"/>
      <c r="E113" s="1"/>
      <c r="F113" s="1"/>
      <c r="G113" s="1" t="s">
        <v>181</v>
      </c>
      <c r="H113" s="1"/>
      <c r="I113" s="9">
        <v>0</v>
      </c>
      <c r="J113" s="10"/>
      <c r="K113" s="9">
        <v>416</v>
      </c>
      <c r="L113" s="10"/>
      <c r="M113" s="9">
        <f>ROUND((I113-K113),5)</f>
        <v>-416</v>
      </c>
      <c r="N113" s="10"/>
      <c r="O113" s="11">
        <f>ROUND(IF(K113=0, IF(I113=0, 0, 1), I113/K113),5)</f>
        <v>0</v>
      </c>
      <c r="P113" s="10"/>
      <c r="Q113" s="9">
        <v>0</v>
      </c>
      <c r="R113" s="10"/>
      <c r="S113" s="9">
        <v>416</v>
      </c>
      <c r="T113" s="10"/>
      <c r="U113" s="9">
        <f>ROUND((Q113-S113),5)</f>
        <v>-416</v>
      </c>
      <c r="V113" s="10"/>
      <c r="W113" s="11">
        <f>ROUND(IF(S113=0, IF(Q113=0, 0, 1), Q113/S113),5)</f>
        <v>0</v>
      </c>
      <c r="X113" s="10"/>
      <c r="Y113" s="9">
        <v>0</v>
      </c>
      <c r="Z113" s="10"/>
      <c r="AA113" s="9">
        <v>416</v>
      </c>
      <c r="AB113" s="10"/>
      <c r="AC113" s="9">
        <f>ROUND((Y113-AA113),5)</f>
        <v>-416</v>
      </c>
      <c r="AD113" s="10"/>
      <c r="AE113" s="11">
        <f>ROUND(IF(AA113=0, IF(Y113=0, 0, 1), Y113/AA113),5)</f>
        <v>0</v>
      </c>
      <c r="AF113" s="10"/>
      <c r="AG113" s="9">
        <v>0</v>
      </c>
      <c r="AH113" s="10"/>
      <c r="AI113" s="9">
        <v>416</v>
      </c>
      <c r="AJ113" s="10"/>
      <c r="AK113" s="9">
        <f>ROUND((AG113-AI113),5)</f>
        <v>-416</v>
      </c>
      <c r="AL113" s="10"/>
      <c r="AM113" s="11">
        <f>ROUND(IF(AI113=0, IF(AG113=0, 0, 1), AG113/AI113),5)</f>
        <v>0</v>
      </c>
      <c r="AN113" s="10"/>
      <c r="AO113" s="9">
        <v>0</v>
      </c>
      <c r="AP113" s="10"/>
      <c r="AQ113" s="9">
        <v>417</v>
      </c>
      <c r="AR113" s="10"/>
      <c r="AS113" s="9">
        <f>ROUND((AO113-AQ113),5)</f>
        <v>-417</v>
      </c>
      <c r="AT113" s="10"/>
      <c r="AU113" s="11">
        <f>ROUND(IF(AQ113=0, IF(AO113=0, 0, 1), AO113/AQ113),5)</f>
        <v>0</v>
      </c>
      <c r="AV113" s="10"/>
      <c r="AW113" s="9">
        <v>0</v>
      </c>
      <c r="AX113" s="10"/>
      <c r="AY113" s="9">
        <v>417</v>
      </c>
      <c r="AZ113" s="10"/>
      <c r="BA113" s="9">
        <f>ROUND((AW113-AY113),5)</f>
        <v>-417</v>
      </c>
      <c r="BB113" s="10"/>
      <c r="BC113" s="11">
        <f>ROUND(IF(AY113=0, IF(AW113=0, 0, 1), AW113/AY113),5)</f>
        <v>0</v>
      </c>
      <c r="BD113" s="10"/>
      <c r="BE113" s="9">
        <v>0</v>
      </c>
      <c r="BF113" s="10"/>
      <c r="BG113" s="9">
        <v>417</v>
      </c>
      <c r="BH113" s="10"/>
      <c r="BI113" s="9">
        <f t="shared" ref="BI113:BI126" si="144">ROUND((BE113-BG113),5)</f>
        <v>-417</v>
      </c>
      <c r="BJ113" s="10"/>
      <c r="BK113" s="11">
        <f t="shared" ref="BK113:BK126" si="145">ROUND(IF(BG113=0, IF(BE113=0, 0, 1), BE113/BG113),5)</f>
        <v>0</v>
      </c>
      <c r="BL113" s="10"/>
      <c r="BM113" s="9">
        <v>0</v>
      </c>
      <c r="BN113" s="10"/>
      <c r="BO113" s="9">
        <v>417</v>
      </c>
      <c r="BP113" s="10"/>
      <c r="BQ113" s="9">
        <f t="shared" ref="BQ113:BQ126" si="146">ROUND((BM113-BO113),5)</f>
        <v>-417</v>
      </c>
      <c r="BR113" s="10"/>
      <c r="BS113" s="11">
        <f t="shared" ref="BS113:BS126" si="147">ROUND(IF(BO113=0, IF(BM113=0, 0, 1), BM113/BO113),5)</f>
        <v>0</v>
      </c>
      <c r="BT113" s="10"/>
      <c r="BU113" s="9">
        <v>0</v>
      </c>
      <c r="BV113" s="10"/>
      <c r="BW113" s="9">
        <v>417</v>
      </c>
      <c r="BX113" s="10"/>
      <c r="BY113" s="9">
        <f t="shared" ref="BY113:BY126" si="148">ROUND((BU113-BW113),5)</f>
        <v>-417</v>
      </c>
      <c r="BZ113" s="10"/>
      <c r="CA113" s="11">
        <f t="shared" ref="CA113:CA126" si="149">ROUND(IF(BW113=0, IF(BU113=0, 0, 1), BU113/BW113),5)</f>
        <v>0</v>
      </c>
      <c r="CB113" s="10"/>
      <c r="CC113" s="9">
        <f t="shared" ref="CC113:CC126" si="150">ROUND(I113+Q113+Y113+AG113+AO113+AW113+BE113+BM113+BU113,5)</f>
        <v>0</v>
      </c>
      <c r="CD113" s="10"/>
      <c r="CE113" s="9">
        <f t="shared" ref="CE113:CE126" si="151">ROUND(K113+S113+AA113+AI113+AQ113+AY113+BG113+BO113+BW113,5)</f>
        <v>3749</v>
      </c>
      <c r="CF113" s="10"/>
      <c r="CG113" s="9">
        <f t="shared" ref="CG113:CG126" si="152">ROUND((CC113-CE113),5)</f>
        <v>-3749</v>
      </c>
      <c r="CH113" s="10"/>
      <c r="CI113" s="11">
        <f t="shared" ref="CI113:CI126" si="153">ROUND(IF(CE113=0, IF(CC113=0, 0, 1), CC113/CE113),5)</f>
        <v>0</v>
      </c>
    </row>
    <row r="114" spans="1:87" x14ac:dyDescent="0.3">
      <c r="A114" s="1"/>
      <c r="B114" s="1"/>
      <c r="C114" s="1"/>
      <c r="D114" s="1"/>
      <c r="E114" s="1"/>
      <c r="F114" s="1"/>
      <c r="G114" s="1" t="s">
        <v>180</v>
      </c>
      <c r="H114" s="1"/>
      <c r="I114" s="9">
        <v>199.78</v>
      </c>
      <c r="J114" s="10"/>
      <c r="K114" s="9">
        <v>0</v>
      </c>
      <c r="L114" s="10"/>
      <c r="M114" s="9">
        <f>ROUND((I114-K114),5)</f>
        <v>199.78</v>
      </c>
      <c r="N114" s="10"/>
      <c r="O114" s="11">
        <f>ROUND(IF(K114=0, IF(I114=0, 0, 1), I114/K114),5)</f>
        <v>1</v>
      </c>
      <c r="P114" s="10"/>
      <c r="Q114" s="9">
        <v>582.20000000000005</v>
      </c>
      <c r="R114" s="10"/>
      <c r="S114" s="9">
        <v>0</v>
      </c>
      <c r="T114" s="10"/>
      <c r="U114" s="9">
        <f>ROUND((Q114-S114),5)</f>
        <v>582.20000000000005</v>
      </c>
      <c r="V114" s="10"/>
      <c r="W114" s="11">
        <f>ROUND(IF(S114=0, IF(Q114=0, 0, 1), Q114/S114),5)</f>
        <v>1</v>
      </c>
      <c r="X114" s="10"/>
      <c r="Y114" s="9">
        <v>917.28</v>
      </c>
      <c r="Z114" s="10"/>
      <c r="AA114" s="9">
        <v>0</v>
      </c>
      <c r="AB114" s="10"/>
      <c r="AC114" s="9">
        <f>ROUND((Y114-AA114),5)</f>
        <v>917.28</v>
      </c>
      <c r="AD114" s="10"/>
      <c r="AE114" s="11">
        <f>ROUND(IF(AA114=0, IF(Y114=0, 0, 1), Y114/AA114),5)</f>
        <v>1</v>
      </c>
      <c r="AF114" s="10"/>
      <c r="AG114" s="9">
        <v>1992.2</v>
      </c>
      <c r="AH114" s="10"/>
      <c r="AI114" s="9">
        <v>0</v>
      </c>
      <c r="AJ114" s="10"/>
      <c r="AK114" s="9">
        <f>ROUND((AG114-AI114),5)</f>
        <v>1992.2</v>
      </c>
      <c r="AL114" s="10"/>
      <c r="AM114" s="11">
        <f>ROUND(IF(AI114=0, IF(AG114=0, 0, 1), AG114/AI114),5)</f>
        <v>1</v>
      </c>
      <c r="AN114" s="10"/>
      <c r="AO114" s="9">
        <v>669.86</v>
      </c>
      <c r="AP114" s="10"/>
      <c r="AQ114" s="9">
        <v>0</v>
      </c>
      <c r="AR114" s="10"/>
      <c r="AS114" s="9">
        <f>ROUND((AO114-AQ114),5)</f>
        <v>669.86</v>
      </c>
      <c r="AT114" s="10"/>
      <c r="AU114" s="11">
        <f>ROUND(IF(AQ114=0, IF(AO114=0, 0, 1), AO114/AQ114),5)</f>
        <v>1</v>
      </c>
      <c r="AV114" s="10"/>
      <c r="AW114" s="9">
        <v>1996.02</v>
      </c>
      <c r="AX114" s="10"/>
      <c r="AY114" s="9">
        <v>0</v>
      </c>
      <c r="AZ114" s="10"/>
      <c r="BA114" s="9">
        <f>ROUND((AW114-AY114),5)</f>
        <v>1996.02</v>
      </c>
      <c r="BB114" s="10"/>
      <c r="BC114" s="11">
        <f>ROUND(IF(AY114=0, IF(AW114=0, 0, 1), AW114/AY114),5)</f>
        <v>1</v>
      </c>
      <c r="BD114" s="10"/>
      <c r="BE114" s="9">
        <v>517.23</v>
      </c>
      <c r="BF114" s="10"/>
      <c r="BG114" s="9">
        <v>0</v>
      </c>
      <c r="BH114" s="10"/>
      <c r="BI114" s="9">
        <f t="shared" si="144"/>
        <v>517.23</v>
      </c>
      <c r="BJ114" s="10"/>
      <c r="BK114" s="11">
        <f t="shared" si="145"/>
        <v>1</v>
      </c>
      <c r="BL114" s="10"/>
      <c r="BM114" s="9">
        <v>409.66</v>
      </c>
      <c r="BN114" s="10"/>
      <c r="BO114" s="9">
        <v>0</v>
      </c>
      <c r="BP114" s="10"/>
      <c r="BQ114" s="9">
        <f t="shared" si="146"/>
        <v>409.66</v>
      </c>
      <c r="BR114" s="10"/>
      <c r="BS114" s="11">
        <f t="shared" si="147"/>
        <v>1</v>
      </c>
      <c r="BT114" s="10"/>
      <c r="BU114" s="9">
        <v>86.02</v>
      </c>
      <c r="BV114" s="10"/>
      <c r="BW114" s="9">
        <v>0</v>
      </c>
      <c r="BX114" s="10"/>
      <c r="BY114" s="9">
        <f t="shared" si="148"/>
        <v>86.02</v>
      </c>
      <c r="BZ114" s="10"/>
      <c r="CA114" s="11">
        <f t="shared" si="149"/>
        <v>1</v>
      </c>
      <c r="CB114" s="10"/>
      <c r="CC114" s="9">
        <f t="shared" si="150"/>
        <v>7370.25</v>
      </c>
      <c r="CD114" s="10"/>
      <c r="CE114" s="9">
        <f t="shared" si="151"/>
        <v>0</v>
      </c>
      <c r="CF114" s="10"/>
      <c r="CG114" s="9">
        <f t="shared" si="152"/>
        <v>7370.25</v>
      </c>
      <c r="CH114" s="10"/>
      <c r="CI114" s="11">
        <f t="shared" si="153"/>
        <v>1</v>
      </c>
    </row>
    <row r="115" spans="1:87" x14ac:dyDescent="0.3">
      <c r="A115" s="1"/>
      <c r="B115" s="1"/>
      <c r="C115" s="1"/>
      <c r="D115" s="1"/>
      <c r="E115" s="1"/>
      <c r="F115" s="1"/>
      <c r="G115" s="1" t="s">
        <v>179</v>
      </c>
      <c r="H115" s="1"/>
      <c r="I115" s="9">
        <v>0</v>
      </c>
      <c r="J115" s="10"/>
      <c r="K115" s="9">
        <v>416</v>
      </c>
      <c r="L115" s="10"/>
      <c r="M115" s="9">
        <f>ROUND((I115-K115),5)</f>
        <v>-416</v>
      </c>
      <c r="N115" s="10"/>
      <c r="O115" s="11">
        <f>ROUND(IF(K115=0, IF(I115=0, 0, 1), I115/K115),5)</f>
        <v>0</v>
      </c>
      <c r="P115" s="10"/>
      <c r="Q115" s="9">
        <v>50</v>
      </c>
      <c r="R115" s="10"/>
      <c r="S115" s="9">
        <v>416</v>
      </c>
      <c r="T115" s="10"/>
      <c r="U115" s="9">
        <f>ROUND((Q115-S115),5)</f>
        <v>-366</v>
      </c>
      <c r="V115" s="10"/>
      <c r="W115" s="11">
        <f>ROUND(IF(S115=0, IF(Q115=0, 0, 1), Q115/S115),5)</f>
        <v>0.12019000000000001</v>
      </c>
      <c r="X115" s="10"/>
      <c r="Y115" s="9">
        <v>0</v>
      </c>
      <c r="Z115" s="10"/>
      <c r="AA115" s="9">
        <v>416</v>
      </c>
      <c r="AB115" s="10"/>
      <c r="AC115" s="9">
        <f>ROUND((Y115-AA115),5)</f>
        <v>-416</v>
      </c>
      <c r="AD115" s="10"/>
      <c r="AE115" s="11">
        <f>ROUND(IF(AA115=0, IF(Y115=0, 0, 1), Y115/AA115),5)</f>
        <v>0</v>
      </c>
      <c r="AF115" s="10"/>
      <c r="AG115" s="9">
        <v>68.040000000000006</v>
      </c>
      <c r="AH115" s="10"/>
      <c r="AI115" s="9">
        <v>416</v>
      </c>
      <c r="AJ115" s="10"/>
      <c r="AK115" s="9">
        <f>ROUND((AG115-AI115),5)</f>
        <v>-347.96</v>
      </c>
      <c r="AL115" s="10"/>
      <c r="AM115" s="11">
        <f>ROUND(IF(AI115=0, IF(AG115=0, 0, 1), AG115/AI115),5)</f>
        <v>0.16356000000000001</v>
      </c>
      <c r="AN115" s="10"/>
      <c r="AO115" s="9">
        <v>1086.05</v>
      </c>
      <c r="AP115" s="10"/>
      <c r="AQ115" s="9">
        <v>417</v>
      </c>
      <c r="AR115" s="10"/>
      <c r="AS115" s="9">
        <f>ROUND((AO115-AQ115),5)</f>
        <v>669.05</v>
      </c>
      <c r="AT115" s="10"/>
      <c r="AU115" s="11">
        <f>ROUND(IF(AQ115=0, IF(AO115=0, 0, 1), AO115/AQ115),5)</f>
        <v>2.6044399999999999</v>
      </c>
      <c r="AV115" s="10"/>
      <c r="AW115" s="9">
        <v>0</v>
      </c>
      <c r="AX115" s="10"/>
      <c r="AY115" s="9">
        <v>417</v>
      </c>
      <c r="AZ115" s="10"/>
      <c r="BA115" s="9">
        <f>ROUND((AW115-AY115),5)</f>
        <v>-417</v>
      </c>
      <c r="BB115" s="10"/>
      <c r="BC115" s="11">
        <f>ROUND(IF(AY115=0, IF(AW115=0, 0, 1), AW115/AY115),5)</f>
        <v>0</v>
      </c>
      <c r="BD115" s="10"/>
      <c r="BE115" s="9">
        <v>0</v>
      </c>
      <c r="BF115" s="10"/>
      <c r="BG115" s="9">
        <v>417</v>
      </c>
      <c r="BH115" s="10"/>
      <c r="BI115" s="9">
        <f t="shared" si="144"/>
        <v>-417</v>
      </c>
      <c r="BJ115" s="10"/>
      <c r="BK115" s="11">
        <f t="shared" si="145"/>
        <v>0</v>
      </c>
      <c r="BL115" s="10"/>
      <c r="BM115" s="9">
        <v>0</v>
      </c>
      <c r="BN115" s="10"/>
      <c r="BO115" s="9">
        <v>417</v>
      </c>
      <c r="BP115" s="10"/>
      <c r="BQ115" s="9">
        <f t="shared" si="146"/>
        <v>-417</v>
      </c>
      <c r="BR115" s="10"/>
      <c r="BS115" s="11">
        <f t="shared" si="147"/>
        <v>0</v>
      </c>
      <c r="BT115" s="10"/>
      <c r="BU115" s="9">
        <v>26.13</v>
      </c>
      <c r="BV115" s="10"/>
      <c r="BW115" s="9">
        <v>417</v>
      </c>
      <c r="BX115" s="10"/>
      <c r="BY115" s="9">
        <f t="shared" si="148"/>
        <v>-390.87</v>
      </c>
      <c r="BZ115" s="10"/>
      <c r="CA115" s="11">
        <f t="shared" si="149"/>
        <v>6.2659999999999993E-2</v>
      </c>
      <c r="CB115" s="10"/>
      <c r="CC115" s="9">
        <f t="shared" si="150"/>
        <v>1230.22</v>
      </c>
      <c r="CD115" s="10"/>
      <c r="CE115" s="9">
        <f t="shared" si="151"/>
        <v>3749</v>
      </c>
      <c r="CF115" s="10"/>
      <c r="CG115" s="9">
        <f t="shared" si="152"/>
        <v>-2518.7800000000002</v>
      </c>
      <c r="CH115" s="10"/>
      <c r="CI115" s="11">
        <f t="shared" si="153"/>
        <v>0.32815</v>
      </c>
    </row>
    <row r="116" spans="1:87" ht="19.5" thickBot="1" x14ac:dyDescent="0.35">
      <c r="A116" s="1"/>
      <c r="B116" s="1"/>
      <c r="C116" s="1"/>
      <c r="D116" s="1"/>
      <c r="E116" s="1"/>
      <c r="F116" s="1"/>
      <c r="G116" s="1" t="s">
        <v>178</v>
      </c>
      <c r="H116" s="1"/>
      <c r="I116" s="12">
        <v>3120.84</v>
      </c>
      <c r="J116" s="10"/>
      <c r="K116" s="12">
        <v>2500</v>
      </c>
      <c r="L116" s="10"/>
      <c r="M116" s="12">
        <f>ROUND((I116-K116),5)</f>
        <v>620.84</v>
      </c>
      <c r="N116" s="10"/>
      <c r="O116" s="13">
        <f>ROUND(IF(K116=0, IF(I116=0, 0, 1), I116/K116),5)</f>
        <v>1.24834</v>
      </c>
      <c r="P116" s="10"/>
      <c r="Q116" s="12">
        <v>2409.63</v>
      </c>
      <c r="R116" s="10"/>
      <c r="S116" s="12">
        <v>2500</v>
      </c>
      <c r="T116" s="10"/>
      <c r="U116" s="12">
        <f>ROUND((Q116-S116),5)</f>
        <v>-90.37</v>
      </c>
      <c r="V116" s="10"/>
      <c r="W116" s="13">
        <f>ROUND(IF(S116=0, IF(Q116=0, 0, 1), Q116/S116),5)</f>
        <v>0.96384999999999998</v>
      </c>
      <c r="X116" s="10"/>
      <c r="Y116" s="12">
        <v>4175.3999999999996</v>
      </c>
      <c r="Z116" s="10"/>
      <c r="AA116" s="12">
        <v>2500</v>
      </c>
      <c r="AB116" s="10"/>
      <c r="AC116" s="12">
        <f>ROUND((Y116-AA116),5)</f>
        <v>1675.4</v>
      </c>
      <c r="AD116" s="10"/>
      <c r="AE116" s="13">
        <f>ROUND(IF(AA116=0, IF(Y116=0, 0, 1), Y116/AA116),5)</f>
        <v>1.6701600000000001</v>
      </c>
      <c r="AF116" s="10"/>
      <c r="AG116" s="12">
        <v>1724.13</v>
      </c>
      <c r="AH116" s="10"/>
      <c r="AI116" s="12">
        <v>2500</v>
      </c>
      <c r="AJ116" s="10"/>
      <c r="AK116" s="12">
        <f>ROUND((AG116-AI116),5)</f>
        <v>-775.87</v>
      </c>
      <c r="AL116" s="10"/>
      <c r="AM116" s="13">
        <f>ROUND(IF(AI116=0, IF(AG116=0, 0, 1), AG116/AI116),5)</f>
        <v>0.68964999999999999</v>
      </c>
      <c r="AN116" s="10"/>
      <c r="AO116" s="12">
        <v>2122.42</v>
      </c>
      <c r="AP116" s="10"/>
      <c r="AQ116" s="12">
        <v>2500</v>
      </c>
      <c r="AR116" s="10"/>
      <c r="AS116" s="12">
        <f>ROUND((AO116-AQ116),5)</f>
        <v>-377.58</v>
      </c>
      <c r="AT116" s="10"/>
      <c r="AU116" s="13">
        <f>ROUND(IF(AQ116=0, IF(AO116=0, 0, 1), AO116/AQ116),5)</f>
        <v>0.84897</v>
      </c>
      <c r="AV116" s="10"/>
      <c r="AW116" s="12">
        <v>3453.61</v>
      </c>
      <c r="AX116" s="10"/>
      <c r="AY116" s="12">
        <v>2500</v>
      </c>
      <c r="AZ116" s="10"/>
      <c r="BA116" s="12">
        <f>ROUND((AW116-AY116),5)</f>
        <v>953.61</v>
      </c>
      <c r="BB116" s="10"/>
      <c r="BC116" s="13">
        <f>ROUND(IF(AY116=0, IF(AW116=0, 0, 1), AW116/AY116),5)</f>
        <v>1.38144</v>
      </c>
      <c r="BD116" s="10"/>
      <c r="BE116" s="12">
        <v>3511.39</v>
      </c>
      <c r="BF116" s="10"/>
      <c r="BG116" s="12">
        <v>2500</v>
      </c>
      <c r="BH116" s="10"/>
      <c r="BI116" s="12">
        <f t="shared" si="144"/>
        <v>1011.39</v>
      </c>
      <c r="BJ116" s="10"/>
      <c r="BK116" s="13">
        <f t="shared" si="145"/>
        <v>1.40456</v>
      </c>
      <c r="BL116" s="10"/>
      <c r="BM116" s="12">
        <v>1053.29</v>
      </c>
      <c r="BN116" s="10"/>
      <c r="BO116" s="12">
        <v>2500</v>
      </c>
      <c r="BP116" s="10"/>
      <c r="BQ116" s="12">
        <f t="shared" si="146"/>
        <v>-1446.71</v>
      </c>
      <c r="BR116" s="10"/>
      <c r="BS116" s="13">
        <f t="shared" si="147"/>
        <v>0.42131999999999997</v>
      </c>
      <c r="BT116" s="10"/>
      <c r="BU116" s="12">
        <v>4804.3100000000004</v>
      </c>
      <c r="BV116" s="10"/>
      <c r="BW116" s="12">
        <v>2500</v>
      </c>
      <c r="BX116" s="10"/>
      <c r="BY116" s="12">
        <f t="shared" si="148"/>
        <v>2304.31</v>
      </c>
      <c r="BZ116" s="10"/>
      <c r="CA116" s="13">
        <f t="shared" si="149"/>
        <v>1.9217200000000001</v>
      </c>
      <c r="CB116" s="10"/>
      <c r="CC116" s="12">
        <f t="shared" si="150"/>
        <v>26375.02</v>
      </c>
      <c r="CD116" s="10"/>
      <c r="CE116" s="12">
        <f t="shared" si="151"/>
        <v>22500</v>
      </c>
      <c r="CF116" s="10"/>
      <c r="CG116" s="12">
        <f t="shared" si="152"/>
        <v>3875.02</v>
      </c>
      <c r="CH116" s="10"/>
      <c r="CI116" s="13">
        <f t="shared" si="153"/>
        <v>1.17222</v>
      </c>
    </row>
    <row r="117" spans="1:87" x14ac:dyDescent="0.3">
      <c r="A117" s="1"/>
      <c r="B117" s="1"/>
      <c r="C117" s="1"/>
      <c r="D117" s="1"/>
      <c r="E117" s="1"/>
      <c r="F117" s="1" t="s">
        <v>177</v>
      </c>
      <c r="G117" s="1"/>
      <c r="H117" s="1"/>
      <c r="I117" s="9">
        <f>ROUND(SUM(I112:I116),5)</f>
        <v>3320.62</v>
      </c>
      <c r="J117" s="10"/>
      <c r="K117" s="9">
        <f>ROUND(SUM(K112:K116),5)</f>
        <v>3332</v>
      </c>
      <c r="L117" s="10"/>
      <c r="M117" s="9">
        <f>ROUND((I117-K117),5)</f>
        <v>-11.38</v>
      </c>
      <c r="N117" s="10"/>
      <c r="O117" s="11">
        <f>ROUND(IF(K117=0, IF(I117=0, 0, 1), I117/K117),5)</f>
        <v>0.99658000000000002</v>
      </c>
      <c r="P117" s="10"/>
      <c r="Q117" s="9">
        <f>ROUND(SUM(Q112:Q116),5)</f>
        <v>3041.83</v>
      </c>
      <c r="R117" s="10"/>
      <c r="S117" s="9">
        <f>ROUND(SUM(S112:S116),5)</f>
        <v>3332</v>
      </c>
      <c r="T117" s="10"/>
      <c r="U117" s="9">
        <f>ROUND((Q117-S117),5)</f>
        <v>-290.17</v>
      </c>
      <c r="V117" s="10"/>
      <c r="W117" s="11">
        <f>ROUND(IF(S117=0, IF(Q117=0, 0, 1), Q117/S117),5)</f>
        <v>0.91291</v>
      </c>
      <c r="X117" s="10"/>
      <c r="Y117" s="9">
        <f>ROUND(SUM(Y112:Y116),5)</f>
        <v>5092.68</v>
      </c>
      <c r="Z117" s="10"/>
      <c r="AA117" s="9">
        <f>ROUND(SUM(AA112:AA116),5)</f>
        <v>3332</v>
      </c>
      <c r="AB117" s="10"/>
      <c r="AC117" s="9">
        <f>ROUND((Y117-AA117),5)</f>
        <v>1760.68</v>
      </c>
      <c r="AD117" s="10"/>
      <c r="AE117" s="11">
        <f>ROUND(IF(AA117=0, IF(Y117=0, 0, 1), Y117/AA117),5)</f>
        <v>1.5284199999999999</v>
      </c>
      <c r="AF117" s="10"/>
      <c r="AG117" s="9">
        <f>ROUND(SUM(AG112:AG116),5)</f>
        <v>3784.37</v>
      </c>
      <c r="AH117" s="10"/>
      <c r="AI117" s="9">
        <f>ROUND(SUM(AI112:AI116),5)</f>
        <v>3332</v>
      </c>
      <c r="AJ117" s="10"/>
      <c r="AK117" s="9">
        <f>ROUND((AG117-AI117),5)</f>
        <v>452.37</v>
      </c>
      <c r="AL117" s="10"/>
      <c r="AM117" s="11">
        <f>ROUND(IF(AI117=0, IF(AG117=0, 0, 1), AG117/AI117),5)</f>
        <v>1.1357699999999999</v>
      </c>
      <c r="AN117" s="10"/>
      <c r="AO117" s="9">
        <f>ROUND(SUM(AO112:AO116),5)</f>
        <v>3878.33</v>
      </c>
      <c r="AP117" s="10"/>
      <c r="AQ117" s="9">
        <f>ROUND(SUM(AQ112:AQ116),5)</f>
        <v>3334</v>
      </c>
      <c r="AR117" s="10"/>
      <c r="AS117" s="9">
        <f>ROUND((AO117-AQ117),5)</f>
        <v>544.33000000000004</v>
      </c>
      <c r="AT117" s="10"/>
      <c r="AU117" s="11">
        <f>ROUND(IF(AQ117=0, IF(AO117=0, 0, 1), AO117/AQ117),5)</f>
        <v>1.16327</v>
      </c>
      <c r="AV117" s="10"/>
      <c r="AW117" s="9">
        <f>ROUND(SUM(AW112:AW116),5)</f>
        <v>5449.63</v>
      </c>
      <c r="AX117" s="10"/>
      <c r="AY117" s="9">
        <f>ROUND(SUM(AY112:AY116),5)</f>
        <v>3334</v>
      </c>
      <c r="AZ117" s="10"/>
      <c r="BA117" s="9">
        <f>ROUND((AW117-AY117),5)</f>
        <v>2115.63</v>
      </c>
      <c r="BB117" s="10"/>
      <c r="BC117" s="11">
        <f>ROUND(IF(AY117=0, IF(AW117=0, 0, 1), AW117/AY117),5)</f>
        <v>1.63456</v>
      </c>
      <c r="BD117" s="10"/>
      <c r="BE117" s="9">
        <f>ROUND(SUM(BE112:BE116),5)</f>
        <v>4028.62</v>
      </c>
      <c r="BF117" s="10"/>
      <c r="BG117" s="9">
        <f>ROUND(SUM(BG112:BG116),5)</f>
        <v>3334</v>
      </c>
      <c r="BH117" s="10"/>
      <c r="BI117" s="9">
        <f t="shared" si="144"/>
        <v>694.62</v>
      </c>
      <c r="BJ117" s="10"/>
      <c r="BK117" s="11">
        <f t="shared" si="145"/>
        <v>1.20834</v>
      </c>
      <c r="BL117" s="10"/>
      <c r="BM117" s="9">
        <f>ROUND(SUM(BM112:BM116),5)</f>
        <v>1462.95</v>
      </c>
      <c r="BN117" s="10"/>
      <c r="BO117" s="9">
        <f>ROUND(SUM(BO112:BO116),5)</f>
        <v>3334</v>
      </c>
      <c r="BP117" s="10"/>
      <c r="BQ117" s="9">
        <f t="shared" si="146"/>
        <v>-1871.05</v>
      </c>
      <c r="BR117" s="10"/>
      <c r="BS117" s="11">
        <f t="shared" si="147"/>
        <v>0.43880000000000002</v>
      </c>
      <c r="BT117" s="10"/>
      <c r="BU117" s="9">
        <f>ROUND(SUM(BU112:BU116),5)</f>
        <v>4916.46</v>
      </c>
      <c r="BV117" s="10"/>
      <c r="BW117" s="9">
        <f>ROUND(SUM(BW112:BW116),5)</f>
        <v>3334</v>
      </c>
      <c r="BX117" s="10"/>
      <c r="BY117" s="9">
        <f t="shared" si="148"/>
        <v>1582.46</v>
      </c>
      <c r="BZ117" s="10"/>
      <c r="CA117" s="11">
        <f t="shared" si="149"/>
        <v>1.47464</v>
      </c>
      <c r="CB117" s="10"/>
      <c r="CC117" s="9">
        <f t="shared" si="150"/>
        <v>34975.49</v>
      </c>
      <c r="CD117" s="10"/>
      <c r="CE117" s="9">
        <f t="shared" si="151"/>
        <v>29998</v>
      </c>
      <c r="CF117" s="10"/>
      <c r="CG117" s="9">
        <f t="shared" si="152"/>
        <v>4977.49</v>
      </c>
      <c r="CH117" s="10"/>
      <c r="CI117" s="11">
        <f t="shared" si="153"/>
        <v>1.1659299999999999</v>
      </c>
    </row>
    <row r="118" spans="1:87" x14ac:dyDescent="0.3">
      <c r="A118" s="1"/>
      <c r="B118" s="1"/>
      <c r="C118" s="1"/>
      <c r="D118" s="1"/>
      <c r="E118" s="1"/>
      <c r="F118" s="1" t="s">
        <v>176</v>
      </c>
      <c r="G118" s="1"/>
      <c r="H118" s="1"/>
      <c r="I118" s="9">
        <v>0</v>
      </c>
      <c r="J118" s="10"/>
      <c r="K118" s="9"/>
      <c r="L118" s="10"/>
      <c r="M118" s="9"/>
      <c r="N118" s="10"/>
      <c r="O118" s="11"/>
      <c r="P118" s="10"/>
      <c r="Q118" s="9">
        <v>0</v>
      </c>
      <c r="R118" s="10"/>
      <c r="S118" s="9"/>
      <c r="T118" s="10"/>
      <c r="U118" s="9"/>
      <c r="V118" s="10"/>
      <c r="W118" s="11"/>
      <c r="X118" s="10"/>
      <c r="Y118" s="9">
        <v>0</v>
      </c>
      <c r="Z118" s="10"/>
      <c r="AA118" s="9"/>
      <c r="AB118" s="10"/>
      <c r="AC118" s="9"/>
      <c r="AD118" s="10"/>
      <c r="AE118" s="11"/>
      <c r="AF118" s="10"/>
      <c r="AG118" s="9">
        <v>0</v>
      </c>
      <c r="AH118" s="10"/>
      <c r="AI118" s="9"/>
      <c r="AJ118" s="10"/>
      <c r="AK118" s="9"/>
      <c r="AL118" s="10"/>
      <c r="AM118" s="11"/>
      <c r="AN118" s="10"/>
      <c r="AO118" s="9">
        <v>0</v>
      </c>
      <c r="AP118" s="10"/>
      <c r="AQ118" s="9"/>
      <c r="AR118" s="10"/>
      <c r="AS118" s="9"/>
      <c r="AT118" s="10"/>
      <c r="AU118" s="11"/>
      <c r="AV118" s="10"/>
      <c r="AW118" s="9">
        <v>0</v>
      </c>
      <c r="AX118" s="10"/>
      <c r="AY118" s="9"/>
      <c r="AZ118" s="10"/>
      <c r="BA118" s="9"/>
      <c r="BB118" s="10"/>
      <c r="BC118" s="11"/>
      <c r="BD118" s="10"/>
      <c r="BE118" s="9">
        <v>0</v>
      </c>
      <c r="BF118" s="10"/>
      <c r="BG118" s="9">
        <v>0</v>
      </c>
      <c r="BH118" s="10"/>
      <c r="BI118" s="9">
        <f t="shared" si="144"/>
        <v>0</v>
      </c>
      <c r="BJ118" s="10"/>
      <c r="BK118" s="11">
        <f t="shared" si="145"/>
        <v>0</v>
      </c>
      <c r="BL118" s="10"/>
      <c r="BM118" s="9">
        <v>150</v>
      </c>
      <c r="BN118" s="10"/>
      <c r="BO118" s="9">
        <v>0</v>
      </c>
      <c r="BP118" s="10"/>
      <c r="BQ118" s="9">
        <f t="shared" si="146"/>
        <v>150</v>
      </c>
      <c r="BR118" s="10"/>
      <c r="BS118" s="11">
        <f t="shared" si="147"/>
        <v>1</v>
      </c>
      <c r="BT118" s="10"/>
      <c r="BU118" s="9">
        <v>0</v>
      </c>
      <c r="BV118" s="10"/>
      <c r="BW118" s="9">
        <v>0</v>
      </c>
      <c r="BX118" s="10"/>
      <c r="BY118" s="9">
        <f t="shared" si="148"/>
        <v>0</v>
      </c>
      <c r="BZ118" s="10"/>
      <c r="CA118" s="11">
        <f t="shared" si="149"/>
        <v>0</v>
      </c>
      <c r="CB118" s="10"/>
      <c r="CC118" s="9">
        <f t="shared" si="150"/>
        <v>150</v>
      </c>
      <c r="CD118" s="10"/>
      <c r="CE118" s="9">
        <f t="shared" si="151"/>
        <v>0</v>
      </c>
      <c r="CF118" s="10"/>
      <c r="CG118" s="9">
        <f t="shared" si="152"/>
        <v>150</v>
      </c>
      <c r="CH118" s="10"/>
      <c r="CI118" s="11">
        <f t="shared" si="153"/>
        <v>1</v>
      </c>
    </row>
    <row r="119" spans="1:87" x14ac:dyDescent="0.3">
      <c r="A119" s="1"/>
      <c r="B119" s="1"/>
      <c r="C119" s="1"/>
      <c r="D119" s="1"/>
      <c r="E119" s="1"/>
      <c r="F119" s="1" t="s">
        <v>175</v>
      </c>
      <c r="G119" s="1"/>
      <c r="H119" s="1"/>
      <c r="I119" s="9">
        <v>286.24</v>
      </c>
      <c r="J119" s="10"/>
      <c r="K119" s="9">
        <v>1250</v>
      </c>
      <c r="L119" s="10"/>
      <c r="M119" s="9">
        <f t="shared" ref="M119:M126" si="154">ROUND((I119-K119),5)</f>
        <v>-963.76</v>
      </c>
      <c r="N119" s="10"/>
      <c r="O119" s="11">
        <f t="shared" ref="O119:O126" si="155">ROUND(IF(K119=0, IF(I119=0, 0, 1), I119/K119),5)</f>
        <v>0.22899</v>
      </c>
      <c r="P119" s="10"/>
      <c r="Q119" s="9">
        <v>1265.72</v>
      </c>
      <c r="R119" s="10"/>
      <c r="S119" s="9">
        <v>1250</v>
      </c>
      <c r="T119" s="10"/>
      <c r="U119" s="9">
        <f t="shared" ref="U119:U126" si="156">ROUND((Q119-S119),5)</f>
        <v>15.72</v>
      </c>
      <c r="V119" s="10"/>
      <c r="W119" s="11">
        <f t="shared" ref="W119:W126" si="157">ROUND(IF(S119=0, IF(Q119=0, 0, 1), Q119/S119),5)</f>
        <v>1.01258</v>
      </c>
      <c r="X119" s="10"/>
      <c r="Y119" s="9">
        <v>673.58</v>
      </c>
      <c r="Z119" s="10"/>
      <c r="AA119" s="9">
        <v>1250</v>
      </c>
      <c r="AB119" s="10"/>
      <c r="AC119" s="9">
        <f t="shared" ref="AC119:AC126" si="158">ROUND((Y119-AA119),5)</f>
        <v>-576.41999999999996</v>
      </c>
      <c r="AD119" s="10"/>
      <c r="AE119" s="11">
        <f t="shared" ref="AE119:AE126" si="159">ROUND(IF(AA119=0, IF(Y119=0, 0, 1), Y119/AA119),5)</f>
        <v>0.53886000000000001</v>
      </c>
      <c r="AF119" s="10"/>
      <c r="AG119" s="9">
        <v>189.15</v>
      </c>
      <c r="AH119" s="10"/>
      <c r="AI119" s="9">
        <v>1250</v>
      </c>
      <c r="AJ119" s="10"/>
      <c r="AK119" s="9">
        <f t="shared" ref="AK119:AK126" si="160">ROUND((AG119-AI119),5)</f>
        <v>-1060.8499999999999</v>
      </c>
      <c r="AL119" s="10"/>
      <c r="AM119" s="11">
        <f t="shared" ref="AM119:AM126" si="161">ROUND(IF(AI119=0, IF(AG119=0, 0, 1), AG119/AI119),5)</f>
        <v>0.15132000000000001</v>
      </c>
      <c r="AN119" s="10"/>
      <c r="AO119" s="9">
        <v>700.4</v>
      </c>
      <c r="AP119" s="10"/>
      <c r="AQ119" s="9">
        <v>1250</v>
      </c>
      <c r="AR119" s="10"/>
      <c r="AS119" s="9">
        <f t="shared" ref="AS119:AS126" si="162">ROUND((AO119-AQ119),5)</f>
        <v>-549.6</v>
      </c>
      <c r="AT119" s="10"/>
      <c r="AU119" s="11">
        <f t="shared" ref="AU119:AU126" si="163">ROUND(IF(AQ119=0, IF(AO119=0, 0, 1), AO119/AQ119),5)</f>
        <v>0.56032000000000004</v>
      </c>
      <c r="AV119" s="10"/>
      <c r="AW119" s="9">
        <v>811.2</v>
      </c>
      <c r="AX119" s="10"/>
      <c r="AY119" s="9">
        <v>1250</v>
      </c>
      <c r="AZ119" s="10"/>
      <c r="BA119" s="9">
        <f t="shared" ref="BA119:BA126" si="164">ROUND((AW119-AY119),5)</f>
        <v>-438.8</v>
      </c>
      <c r="BB119" s="10"/>
      <c r="BC119" s="11">
        <f t="shared" ref="BC119:BC126" si="165">ROUND(IF(AY119=0, IF(AW119=0, 0, 1), AW119/AY119),5)</f>
        <v>0.64895999999999998</v>
      </c>
      <c r="BD119" s="10"/>
      <c r="BE119" s="9">
        <v>677.61</v>
      </c>
      <c r="BF119" s="10"/>
      <c r="BG119" s="9">
        <v>1250</v>
      </c>
      <c r="BH119" s="10"/>
      <c r="BI119" s="9">
        <f t="shared" si="144"/>
        <v>-572.39</v>
      </c>
      <c r="BJ119" s="10"/>
      <c r="BK119" s="11">
        <f t="shared" si="145"/>
        <v>0.54208999999999996</v>
      </c>
      <c r="BL119" s="10"/>
      <c r="BM119" s="9">
        <v>387.22</v>
      </c>
      <c r="BN119" s="10"/>
      <c r="BO119" s="9">
        <v>1250</v>
      </c>
      <c r="BP119" s="10"/>
      <c r="BQ119" s="9">
        <f t="shared" si="146"/>
        <v>-862.78</v>
      </c>
      <c r="BR119" s="10"/>
      <c r="BS119" s="11">
        <f t="shared" si="147"/>
        <v>0.30978</v>
      </c>
      <c r="BT119" s="10"/>
      <c r="BU119" s="9">
        <v>515.39</v>
      </c>
      <c r="BV119" s="10"/>
      <c r="BW119" s="9">
        <v>1250</v>
      </c>
      <c r="BX119" s="10"/>
      <c r="BY119" s="9">
        <f t="shared" si="148"/>
        <v>-734.61</v>
      </c>
      <c r="BZ119" s="10"/>
      <c r="CA119" s="11">
        <f t="shared" si="149"/>
        <v>0.41231000000000001</v>
      </c>
      <c r="CB119" s="10"/>
      <c r="CC119" s="9">
        <f t="shared" si="150"/>
        <v>5506.51</v>
      </c>
      <c r="CD119" s="10"/>
      <c r="CE119" s="9">
        <f t="shared" si="151"/>
        <v>11250</v>
      </c>
      <c r="CF119" s="10"/>
      <c r="CG119" s="9">
        <f t="shared" si="152"/>
        <v>-5743.49</v>
      </c>
      <c r="CH119" s="10"/>
      <c r="CI119" s="11">
        <f t="shared" si="153"/>
        <v>0.48947000000000002</v>
      </c>
    </row>
    <row r="120" spans="1:87" x14ac:dyDescent="0.3">
      <c r="A120" s="1"/>
      <c r="B120" s="1"/>
      <c r="C120" s="1"/>
      <c r="D120" s="1"/>
      <c r="E120" s="1"/>
      <c r="F120" s="1" t="s">
        <v>174</v>
      </c>
      <c r="G120" s="1"/>
      <c r="H120" s="1"/>
      <c r="I120" s="9">
        <v>4072.12</v>
      </c>
      <c r="J120" s="10"/>
      <c r="K120" s="9">
        <v>2583</v>
      </c>
      <c r="L120" s="10"/>
      <c r="M120" s="9">
        <f t="shared" si="154"/>
        <v>1489.12</v>
      </c>
      <c r="N120" s="10"/>
      <c r="O120" s="11">
        <f t="shared" si="155"/>
        <v>1.5765100000000001</v>
      </c>
      <c r="P120" s="10"/>
      <c r="Q120" s="9">
        <v>2511.4</v>
      </c>
      <c r="R120" s="10"/>
      <c r="S120" s="9">
        <v>2583</v>
      </c>
      <c r="T120" s="10"/>
      <c r="U120" s="9">
        <f t="shared" si="156"/>
        <v>-71.599999999999994</v>
      </c>
      <c r="V120" s="10"/>
      <c r="W120" s="11">
        <f t="shared" si="157"/>
        <v>0.97228000000000003</v>
      </c>
      <c r="X120" s="10"/>
      <c r="Y120" s="9">
        <v>2880.79</v>
      </c>
      <c r="Z120" s="10"/>
      <c r="AA120" s="9">
        <v>2583</v>
      </c>
      <c r="AB120" s="10"/>
      <c r="AC120" s="9">
        <f t="shared" si="158"/>
        <v>297.79000000000002</v>
      </c>
      <c r="AD120" s="10"/>
      <c r="AE120" s="11">
        <f t="shared" si="159"/>
        <v>1.1152899999999999</v>
      </c>
      <c r="AF120" s="10"/>
      <c r="AG120" s="9">
        <v>3040.38</v>
      </c>
      <c r="AH120" s="10"/>
      <c r="AI120" s="9">
        <v>2583</v>
      </c>
      <c r="AJ120" s="10"/>
      <c r="AK120" s="9">
        <f t="shared" si="160"/>
        <v>457.38</v>
      </c>
      <c r="AL120" s="10"/>
      <c r="AM120" s="11">
        <f t="shared" si="161"/>
        <v>1.1770700000000001</v>
      </c>
      <c r="AN120" s="10"/>
      <c r="AO120" s="9">
        <v>3060.45</v>
      </c>
      <c r="AP120" s="10"/>
      <c r="AQ120" s="9">
        <v>2583</v>
      </c>
      <c r="AR120" s="10"/>
      <c r="AS120" s="9">
        <f t="shared" si="162"/>
        <v>477.45</v>
      </c>
      <c r="AT120" s="10"/>
      <c r="AU120" s="11">
        <f t="shared" si="163"/>
        <v>1.1848399999999999</v>
      </c>
      <c r="AV120" s="10"/>
      <c r="AW120" s="9">
        <v>3270.63</v>
      </c>
      <c r="AX120" s="10"/>
      <c r="AY120" s="9">
        <v>2583</v>
      </c>
      <c r="AZ120" s="10"/>
      <c r="BA120" s="9">
        <f t="shared" si="164"/>
        <v>687.63</v>
      </c>
      <c r="BB120" s="10"/>
      <c r="BC120" s="11">
        <f t="shared" si="165"/>
        <v>1.2662100000000001</v>
      </c>
      <c r="BD120" s="10"/>
      <c r="BE120" s="9">
        <v>3144.71</v>
      </c>
      <c r="BF120" s="10"/>
      <c r="BG120" s="9">
        <v>2583</v>
      </c>
      <c r="BH120" s="10"/>
      <c r="BI120" s="9">
        <f t="shared" si="144"/>
        <v>561.71</v>
      </c>
      <c r="BJ120" s="10"/>
      <c r="BK120" s="11">
        <f t="shared" si="145"/>
        <v>1.21746</v>
      </c>
      <c r="BL120" s="10"/>
      <c r="BM120" s="9">
        <v>3017.49</v>
      </c>
      <c r="BN120" s="10"/>
      <c r="BO120" s="9">
        <v>2583</v>
      </c>
      <c r="BP120" s="10"/>
      <c r="BQ120" s="9">
        <f t="shared" si="146"/>
        <v>434.49</v>
      </c>
      <c r="BR120" s="10"/>
      <c r="BS120" s="11">
        <f t="shared" si="147"/>
        <v>1.16821</v>
      </c>
      <c r="BT120" s="10"/>
      <c r="BU120" s="9">
        <v>3312.33</v>
      </c>
      <c r="BV120" s="10"/>
      <c r="BW120" s="9">
        <v>2584</v>
      </c>
      <c r="BX120" s="10"/>
      <c r="BY120" s="9">
        <f t="shared" si="148"/>
        <v>728.33</v>
      </c>
      <c r="BZ120" s="10"/>
      <c r="CA120" s="11">
        <f t="shared" si="149"/>
        <v>1.28186</v>
      </c>
      <c r="CB120" s="10"/>
      <c r="CC120" s="9">
        <f t="shared" si="150"/>
        <v>28310.3</v>
      </c>
      <c r="CD120" s="10"/>
      <c r="CE120" s="9">
        <f t="shared" si="151"/>
        <v>23248</v>
      </c>
      <c r="CF120" s="10"/>
      <c r="CG120" s="9">
        <f t="shared" si="152"/>
        <v>5062.3</v>
      </c>
      <c r="CH120" s="10"/>
      <c r="CI120" s="11">
        <f t="shared" si="153"/>
        <v>1.2177500000000001</v>
      </c>
    </row>
    <row r="121" spans="1:87" x14ac:dyDescent="0.3">
      <c r="A121" s="1"/>
      <c r="B121" s="1"/>
      <c r="C121" s="1"/>
      <c r="D121" s="1"/>
      <c r="E121" s="1"/>
      <c r="F121" s="1" t="s">
        <v>173</v>
      </c>
      <c r="G121" s="1"/>
      <c r="H121" s="1"/>
      <c r="I121" s="9">
        <v>269.58999999999997</v>
      </c>
      <c r="J121" s="10"/>
      <c r="K121" s="9">
        <v>416</v>
      </c>
      <c r="L121" s="10"/>
      <c r="M121" s="9">
        <f t="shared" si="154"/>
        <v>-146.41</v>
      </c>
      <c r="N121" s="10"/>
      <c r="O121" s="11">
        <f t="shared" si="155"/>
        <v>0.64805000000000001</v>
      </c>
      <c r="P121" s="10"/>
      <c r="Q121" s="9">
        <v>1024.03</v>
      </c>
      <c r="R121" s="10"/>
      <c r="S121" s="9">
        <v>416</v>
      </c>
      <c r="T121" s="10"/>
      <c r="U121" s="9">
        <f t="shared" si="156"/>
        <v>608.03</v>
      </c>
      <c r="V121" s="10"/>
      <c r="W121" s="11">
        <f t="shared" si="157"/>
        <v>2.4616099999999999</v>
      </c>
      <c r="X121" s="10"/>
      <c r="Y121" s="9">
        <v>395.63</v>
      </c>
      <c r="Z121" s="10"/>
      <c r="AA121" s="9">
        <v>416</v>
      </c>
      <c r="AB121" s="10"/>
      <c r="AC121" s="9">
        <f t="shared" si="158"/>
        <v>-20.37</v>
      </c>
      <c r="AD121" s="10"/>
      <c r="AE121" s="11">
        <f t="shared" si="159"/>
        <v>0.95103000000000004</v>
      </c>
      <c r="AF121" s="10"/>
      <c r="AG121" s="9">
        <v>30.28</v>
      </c>
      <c r="AH121" s="10"/>
      <c r="AI121" s="9">
        <v>416</v>
      </c>
      <c r="AJ121" s="10"/>
      <c r="AK121" s="9">
        <f t="shared" si="160"/>
        <v>-385.72</v>
      </c>
      <c r="AL121" s="10"/>
      <c r="AM121" s="11">
        <f t="shared" si="161"/>
        <v>7.2789999999999994E-2</v>
      </c>
      <c r="AN121" s="10"/>
      <c r="AO121" s="9">
        <v>179.85</v>
      </c>
      <c r="AP121" s="10"/>
      <c r="AQ121" s="9">
        <v>417</v>
      </c>
      <c r="AR121" s="10"/>
      <c r="AS121" s="9">
        <f t="shared" si="162"/>
        <v>-237.15</v>
      </c>
      <c r="AT121" s="10"/>
      <c r="AU121" s="11">
        <f t="shared" si="163"/>
        <v>0.43129000000000001</v>
      </c>
      <c r="AV121" s="10"/>
      <c r="AW121" s="9">
        <v>332.54</v>
      </c>
      <c r="AX121" s="10"/>
      <c r="AY121" s="9">
        <v>417</v>
      </c>
      <c r="AZ121" s="10"/>
      <c r="BA121" s="9">
        <f t="shared" si="164"/>
        <v>-84.46</v>
      </c>
      <c r="BB121" s="10"/>
      <c r="BC121" s="11">
        <f t="shared" si="165"/>
        <v>0.79745999999999995</v>
      </c>
      <c r="BD121" s="10"/>
      <c r="BE121" s="9">
        <v>1665.92</v>
      </c>
      <c r="BF121" s="10"/>
      <c r="BG121" s="9">
        <v>417</v>
      </c>
      <c r="BH121" s="10"/>
      <c r="BI121" s="9">
        <f t="shared" si="144"/>
        <v>1248.92</v>
      </c>
      <c r="BJ121" s="10"/>
      <c r="BK121" s="11">
        <f t="shared" si="145"/>
        <v>3.9950100000000002</v>
      </c>
      <c r="BL121" s="10"/>
      <c r="BM121" s="9">
        <v>191.47</v>
      </c>
      <c r="BN121" s="10"/>
      <c r="BO121" s="9">
        <v>417</v>
      </c>
      <c r="BP121" s="10"/>
      <c r="BQ121" s="9">
        <f t="shared" si="146"/>
        <v>-225.53</v>
      </c>
      <c r="BR121" s="10"/>
      <c r="BS121" s="11">
        <f t="shared" si="147"/>
        <v>0.45916000000000001</v>
      </c>
      <c r="BT121" s="10"/>
      <c r="BU121" s="9">
        <v>126.65</v>
      </c>
      <c r="BV121" s="10"/>
      <c r="BW121" s="9">
        <v>417</v>
      </c>
      <c r="BX121" s="10"/>
      <c r="BY121" s="9">
        <f t="shared" si="148"/>
        <v>-290.35000000000002</v>
      </c>
      <c r="BZ121" s="10"/>
      <c r="CA121" s="11">
        <f t="shared" si="149"/>
        <v>0.30371999999999999</v>
      </c>
      <c r="CB121" s="10"/>
      <c r="CC121" s="9">
        <f t="shared" si="150"/>
        <v>4215.96</v>
      </c>
      <c r="CD121" s="10"/>
      <c r="CE121" s="9">
        <f t="shared" si="151"/>
        <v>3749</v>
      </c>
      <c r="CF121" s="10"/>
      <c r="CG121" s="9">
        <f t="shared" si="152"/>
        <v>466.96</v>
      </c>
      <c r="CH121" s="10"/>
      <c r="CI121" s="11">
        <f t="shared" si="153"/>
        <v>1.12456</v>
      </c>
    </row>
    <row r="122" spans="1:87" x14ac:dyDescent="0.3">
      <c r="A122" s="1"/>
      <c r="B122" s="1"/>
      <c r="C122" s="1"/>
      <c r="D122" s="1"/>
      <c r="E122" s="1"/>
      <c r="F122" s="1" t="s">
        <v>172</v>
      </c>
      <c r="G122" s="1"/>
      <c r="H122" s="1"/>
      <c r="I122" s="9">
        <v>1125.6300000000001</v>
      </c>
      <c r="J122" s="10"/>
      <c r="K122" s="9">
        <v>583</v>
      </c>
      <c r="L122" s="10"/>
      <c r="M122" s="9">
        <f t="shared" si="154"/>
        <v>542.63</v>
      </c>
      <c r="N122" s="10"/>
      <c r="O122" s="11">
        <f t="shared" si="155"/>
        <v>1.93075</v>
      </c>
      <c r="P122" s="10"/>
      <c r="Q122" s="9">
        <v>771.93</v>
      </c>
      <c r="R122" s="10"/>
      <c r="S122" s="9">
        <v>583</v>
      </c>
      <c r="T122" s="10"/>
      <c r="U122" s="9">
        <f t="shared" si="156"/>
        <v>188.93</v>
      </c>
      <c r="V122" s="10"/>
      <c r="W122" s="11">
        <f t="shared" si="157"/>
        <v>1.3240700000000001</v>
      </c>
      <c r="X122" s="10"/>
      <c r="Y122" s="9">
        <v>820.68</v>
      </c>
      <c r="Z122" s="10"/>
      <c r="AA122" s="9">
        <v>583</v>
      </c>
      <c r="AB122" s="10"/>
      <c r="AC122" s="9">
        <f t="shared" si="158"/>
        <v>237.68</v>
      </c>
      <c r="AD122" s="10"/>
      <c r="AE122" s="11">
        <f t="shared" si="159"/>
        <v>1.40768</v>
      </c>
      <c r="AF122" s="10"/>
      <c r="AG122" s="9">
        <v>970.27</v>
      </c>
      <c r="AH122" s="10"/>
      <c r="AI122" s="9">
        <v>583</v>
      </c>
      <c r="AJ122" s="10"/>
      <c r="AK122" s="9">
        <f t="shared" si="160"/>
        <v>387.27</v>
      </c>
      <c r="AL122" s="10"/>
      <c r="AM122" s="11">
        <f t="shared" si="161"/>
        <v>1.6642699999999999</v>
      </c>
      <c r="AN122" s="10"/>
      <c r="AO122" s="9">
        <v>901.65</v>
      </c>
      <c r="AP122" s="10"/>
      <c r="AQ122" s="9">
        <v>583</v>
      </c>
      <c r="AR122" s="10"/>
      <c r="AS122" s="9">
        <f t="shared" si="162"/>
        <v>318.64999999999998</v>
      </c>
      <c r="AT122" s="10"/>
      <c r="AU122" s="11">
        <f t="shared" si="163"/>
        <v>1.54657</v>
      </c>
      <c r="AV122" s="10"/>
      <c r="AW122" s="9">
        <v>901.65</v>
      </c>
      <c r="AX122" s="10"/>
      <c r="AY122" s="9">
        <v>583</v>
      </c>
      <c r="AZ122" s="10"/>
      <c r="BA122" s="9">
        <f t="shared" si="164"/>
        <v>318.64999999999998</v>
      </c>
      <c r="BB122" s="10"/>
      <c r="BC122" s="11">
        <f t="shared" si="165"/>
        <v>1.54657</v>
      </c>
      <c r="BD122" s="10"/>
      <c r="BE122" s="9">
        <v>901.65</v>
      </c>
      <c r="BF122" s="10"/>
      <c r="BG122" s="9">
        <v>583</v>
      </c>
      <c r="BH122" s="10"/>
      <c r="BI122" s="9">
        <f t="shared" si="144"/>
        <v>318.64999999999998</v>
      </c>
      <c r="BJ122" s="10"/>
      <c r="BK122" s="11">
        <f t="shared" si="145"/>
        <v>1.54657</v>
      </c>
      <c r="BL122" s="10"/>
      <c r="BM122" s="9">
        <v>1159.95</v>
      </c>
      <c r="BN122" s="10"/>
      <c r="BO122" s="9">
        <v>583</v>
      </c>
      <c r="BP122" s="10"/>
      <c r="BQ122" s="9">
        <f t="shared" si="146"/>
        <v>576.95000000000005</v>
      </c>
      <c r="BR122" s="10"/>
      <c r="BS122" s="11">
        <f t="shared" si="147"/>
        <v>1.9896199999999999</v>
      </c>
      <c r="BT122" s="10"/>
      <c r="BU122" s="9">
        <v>968.91</v>
      </c>
      <c r="BV122" s="10"/>
      <c r="BW122" s="9">
        <v>584</v>
      </c>
      <c r="BX122" s="10"/>
      <c r="BY122" s="9">
        <f t="shared" si="148"/>
        <v>384.91</v>
      </c>
      <c r="BZ122" s="10"/>
      <c r="CA122" s="11">
        <f t="shared" si="149"/>
        <v>1.65909</v>
      </c>
      <c r="CB122" s="10"/>
      <c r="CC122" s="9">
        <f t="shared" si="150"/>
        <v>8522.32</v>
      </c>
      <c r="CD122" s="10"/>
      <c r="CE122" s="9">
        <f t="shared" si="151"/>
        <v>5248</v>
      </c>
      <c r="CF122" s="10"/>
      <c r="CG122" s="9">
        <f t="shared" si="152"/>
        <v>3274.32</v>
      </c>
      <c r="CH122" s="10"/>
      <c r="CI122" s="22">
        <f t="shared" si="153"/>
        <v>1.62392</v>
      </c>
    </row>
    <row r="123" spans="1:87" x14ac:dyDescent="0.3">
      <c r="A123" s="1"/>
      <c r="B123" s="1"/>
      <c r="C123" s="1"/>
      <c r="D123" s="1"/>
      <c r="E123" s="1"/>
      <c r="F123" s="1" t="s">
        <v>171</v>
      </c>
      <c r="G123" s="1"/>
      <c r="H123" s="1"/>
      <c r="I123" s="9">
        <v>11371.17</v>
      </c>
      <c r="J123" s="10"/>
      <c r="K123" s="9">
        <v>1250</v>
      </c>
      <c r="L123" s="10"/>
      <c r="M123" s="9">
        <f t="shared" si="154"/>
        <v>10121.17</v>
      </c>
      <c r="N123" s="10"/>
      <c r="O123" s="11">
        <f t="shared" si="155"/>
        <v>9.09694</v>
      </c>
      <c r="P123" s="10"/>
      <c r="Q123" s="9">
        <v>279.39</v>
      </c>
      <c r="R123" s="10"/>
      <c r="S123" s="9">
        <v>1250</v>
      </c>
      <c r="T123" s="10"/>
      <c r="U123" s="9">
        <f t="shared" si="156"/>
        <v>-970.61</v>
      </c>
      <c r="V123" s="10"/>
      <c r="W123" s="11">
        <f t="shared" si="157"/>
        <v>0.22350999999999999</v>
      </c>
      <c r="X123" s="10"/>
      <c r="Y123" s="9">
        <v>0</v>
      </c>
      <c r="Z123" s="10"/>
      <c r="AA123" s="9">
        <v>1250</v>
      </c>
      <c r="AB123" s="10"/>
      <c r="AC123" s="9">
        <f t="shared" si="158"/>
        <v>-1250</v>
      </c>
      <c r="AD123" s="10"/>
      <c r="AE123" s="11">
        <f t="shared" si="159"/>
        <v>0</v>
      </c>
      <c r="AF123" s="10"/>
      <c r="AG123" s="9">
        <v>0</v>
      </c>
      <c r="AH123" s="10"/>
      <c r="AI123" s="9">
        <v>1250</v>
      </c>
      <c r="AJ123" s="10"/>
      <c r="AK123" s="9">
        <f t="shared" si="160"/>
        <v>-1250</v>
      </c>
      <c r="AL123" s="10"/>
      <c r="AM123" s="11">
        <f t="shared" si="161"/>
        <v>0</v>
      </c>
      <c r="AN123" s="10"/>
      <c r="AO123" s="9">
        <v>114.4</v>
      </c>
      <c r="AP123" s="10"/>
      <c r="AQ123" s="9">
        <v>1250</v>
      </c>
      <c r="AR123" s="10"/>
      <c r="AS123" s="9">
        <f t="shared" si="162"/>
        <v>-1135.5999999999999</v>
      </c>
      <c r="AT123" s="10"/>
      <c r="AU123" s="11">
        <f t="shared" si="163"/>
        <v>9.1520000000000004E-2</v>
      </c>
      <c r="AV123" s="10"/>
      <c r="AW123" s="9">
        <v>757.88</v>
      </c>
      <c r="AX123" s="10"/>
      <c r="AY123" s="9">
        <v>1250</v>
      </c>
      <c r="AZ123" s="10"/>
      <c r="BA123" s="9">
        <f t="shared" si="164"/>
        <v>-492.12</v>
      </c>
      <c r="BB123" s="10"/>
      <c r="BC123" s="11">
        <f t="shared" si="165"/>
        <v>0.60629999999999995</v>
      </c>
      <c r="BD123" s="10"/>
      <c r="BE123" s="9">
        <v>346.58</v>
      </c>
      <c r="BF123" s="10"/>
      <c r="BG123" s="9">
        <v>1250</v>
      </c>
      <c r="BH123" s="10"/>
      <c r="BI123" s="9">
        <f t="shared" si="144"/>
        <v>-903.42</v>
      </c>
      <c r="BJ123" s="10"/>
      <c r="BK123" s="11">
        <f t="shared" si="145"/>
        <v>0.27726000000000001</v>
      </c>
      <c r="BL123" s="10"/>
      <c r="BM123" s="9">
        <v>79.16</v>
      </c>
      <c r="BN123" s="10"/>
      <c r="BO123" s="9">
        <v>1250</v>
      </c>
      <c r="BP123" s="10"/>
      <c r="BQ123" s="9">
        <f t="shared" si="146"/>
        <v>-1170.8399999999999</v>
      </c>
      <c r="BR123" s="10"/>
      <c r="BS123" s="11">
        <f t="shared" si="147"/>
        <v>6.3329999999999997E-2</v>
      </c>
      <c r="BT123" s="10"/>
      <c r="BU123" s="9">
        <v>3087.91</v>
      </c>
      <c r="BV123" s="10"/>
      <c r="BW123" s="9">
        <v>1250</v>
      </c>
      <c r="BX123" s="10"/>
      <c r="BY123" s="9">
        <f t="shared" si="148"/>
        <v>1837.91</v>
      </c>
      <c r="BZ123" s="10"/>
      <c r="CA123" s="11">
        <f t="shared" si="149"/>
        <v>2.4703300000000001</v>
      </c>
      <c r="CB123" s="10"/>
      <c r="CC123" s="9">
        <f t="shared" si="150"/>
        <v>16036.49</v>
      </c>
      <c r="CD123" s="10"/>
      <c r="CE123" s="9">
        <f t="shared" si="151"/>
        <v>11250</v>
      </c>
      <c r="CF123" s="10"/>
      <c r="CG123" s="9">
        <f t="shared" si="152"/>
        <v>4786.49</v>
      </c>
      <c r="CH123" s="10"/>
      <c r="CI123" s="11">
        <f t="shared" si="153"/>
        <v>1.42547</v>
      </c>
    </row>
    <row r="124" spans="1:87" x14ac:dyDescent="0.3">
      <c r="A124" s="1"/>
      <c r="B124" s="1"/>
      <c r="C124" s="1"/>
      <c r="D124" s="1"/>
      <c r="E124" s="1"/>
      <c r="F124" s="1" t="s">
        <v>170</v>
      </c>
      <c r="G124" s="1"/>
      <c r="H124" s="1"/>
      <c r="I124" s="9">
        <v>178.21</v>
      </c>
      <c r="J124" s="10"/>
      <c r="K124" s="9">
        <v>333</v>
      </c>
      <c r="L124" s="10"/>
      <c r="M124" s="9">
        <f t="shared" si="154"/>
        <v>-154.79</v>
      </c>
      <c r="N124" s="10"/>
      <c r="O124" s="11">
        <f t="shared" si="155"/>
        <v>0.53517000000000003</v>
      </c>
      <c r="P124" s="10"/>
      <c r="Q124" s="9">
        <v>502.82</v>
      </c>
      <c r="R124" s="10"/>
      <c r="S124" s="9">
        <v>333</v>
      </c>
      <c r="T124" s="10"/>
      <c r="U124" s="9">
        <f t="shared" si="156"/>
        <v>169.82</v>
      </c>
      <c r="V124" s="10"/>
      <c r="W124" s="11">
        <f t="shared" si="157"/>
        <v>1.50997</v>
      </c>
      <c r="X124" s="10"/>
      <c r="Y124" s="9">
        <v>59.14</v>
      </c>
      <c r="Z124" s="10"/>
      <c r="AA124" s="9">
        <v>333</v>
      </c>
      <c r="AB124" s="10"/>
      <c r="AC124" s="9">
        <f t="shared" si="158"/>
        <v>-273.86</v>
      </c>
      <c r="AD124" s="10"/>
      <c r="AE124" s="11">
        <f t="shared" si="159"/>
        <v>0.17760000000000001</v>
      </c>
      <c r="AF124" s="10"/>
      <c r="AG124" s="9">
        <v>118.03</v>
      </c>
      <c r="AH124" s="10"/>
      <c r="AI124" s="9">
        <v>333</v>
      </c>
      <c r="AJ124" s="10"/>
      <c r="AK124" s="9">
        <f t="shared" si="160"/>
        <v>-214.97</v>
      </c>
      <c r="AL124" s="10"/>
      <c r="AM124" s="11">
        <f t="shared" si="161"/>
        <v>0.35443999999999998</v>
      </c>
      <c r="AN124" s="10"/>
      <c r="AO124" s="9">
        <v>104.55</v>
      </c>
      <c r="AP124" s="10"/>
      <c r="AQ124" s="9">
        <v>333</v>
      </c>
      <c r="AR124" s="10"/>
      <c r="AS124" s="9">
        <f t="shared" si="162"/>
        <v>-228.45</v>
      </c>
      <c r="AT124" s="10"/>
      <c r="AU124" s="11">
        <f t="shared" si="163"/>
        <v>0.31396000000000002</v>
      </c>
      <c r="AV124" s="10"/>
      <c r="AW124" s="9">
        <v>80.47</v>
      </c>
      <c r="AX124" s="10"/>
      <c r="AY124" s="9">
        <v>333</v>
      </c>
      <c r="AZ124" s="10"/>
      <c r="BA124" s="9">
        <f t="shared" si="164"/>
        <v>-252.53</v>
      </c>
      <c r="BB124" s="10"/>
      <c r="BC124" s="11">
        <f t="shared" si="165"/>
        <v>0.24165</v>
      </c>
      <c r="BD124" s="10"/>
      <c r="BE124" s="9">
        <v>582.6</v>
      </c>
      <c r="BF124" s="10"/>
      <c r="BG124" s="9">
        <v>333</v>
      </c>
      <c r="BH124" s="10"/>
      <c r="BI124" s="9">
        <f t="shared" si="144"/>
        <v>249.6</v>
      </c>
      <c r="BJ124" s="10"/>
      <c r="BK124" s="11">
        <f t="shared" si="145"/>
        <v>1.7495499999999999</v>
      </c>
      <c r="BL124" s="10"/>
      <c r="BM124" s="9">
        <v>615.07000000000005</v>
      </c>
      <c r="BN124" s="10"/>
      <c r="BO124" s="9">
        <v>333</v>
      </c>
      <c r="BP124" s="10"/>
      <c r="BQ124" s="9">
        <f t="shared" si="146"/>
        <v>282.07</v>
      </c>
      <c r="BR124" s="10"/>
      <c r="BS124" s="11">
        <f t="shared" si="147"/>
        <v>1.8470599999999999</v>
      </c>
      <c r="BT124" s="10"/>
      <c r="BU124" s="9">
        <v>204.6</v>
      </c>
      <c r="BV124" s="10"/>
      <c r="BW124" s="9">
        <v>334</v>
      </c>
      <c r="BX124" s="10"/>
      <c r="BY124" s="9">
        <f t="shared" si="148"/>
        <v>-129.4</v>
      </c>
      <c r="BZ124" s="10"/>
      <c r="CA124" s="11">
        <f t="shared" si="149"/>
        <v>0.61256999999999995</v>
      </c>
      <c r="CB124" s="10"/>
      <c r="CC124" s="9">
        <f t="shared" si="150"/>
        <v>2445.4899999999998</v>
      </c>
      <c r="CD124" s="10"/>
      <c r="CE124" s="9">
        <f t="shared" si="151"/>
        <v>2998</v>
      </c>
      <c r="CF124" s="10"/>
      <c r="CG124" s="9">
        <f t="shared" si="152"/>
        <v>-552.51</v>
      </c>
      <c r="CH124" s="10"/>
      <c r="CI124" s="11">
        <f t="shared" si="153"/>
        <v>0.81571000000000005</v>
      </c>
    </row>
    <row r="125" spans="1:87" ht="19.5" thickBot="1" x14ac:dyDescent="0.35">
      <c r="A125" s="1"/>
      <c r="B125" s="1"/>
      <c r="C125" s="1"/>
      <c r="D125" s="1"/>
      <c r="E125" s="1"/>
      <c r="F125" s="1" t="s">
        <v>169</v>
      </c>
      <c r="G125" s="1"/>
      <c r="H125" s="1"/>
      <c r="I125" s="12">
        <v>890.59</v>
      </c>
      <c r="J125" s="10"/>
      <c r="K125" s="12">
        <v>833</v>
      </c>
      <c r="L125" s="10"/>
      <c r="M125" s="12">
        <f t="shared" si="154"/>
        <v>57.59</v>
      </c>
      <c r="N125" s="10"/>
      <c r="O125" s="13">
        <f t="shared" si="155"/>
        <v>1.06914</v>
      </c>
      <c r="P125" s="10"/>
      <c r="Q125" s="12">
        <v>2296.73</v>
      </c>
      <c r="R125" s="10"/>
      <c r="S125" s="12">
        <v>833</v>
      </c>
      <c r="T125" s="10"/>
      <c r="U125" s="12">
        <f t="shared" si="156"/>
        <v>1463.73</v>
      </c>
      <c r="V125" s="10"/>
      <c r="W125" s="13">
        <f t="shared" si="157"/>
        <v>2.75718</v>
      </c>
      <c r="X125" s="10"/>
      <c r="Y125" s="12">
        <v>1099.76</v>
      </c>
      <c r="Z125" s="10"/>
      <c r="AA125" s="12">
        <v>833</v>
      </c>
      <c r="AB125" s="10"/>
      <c r="AC125" s="12">
        <f t="shared" si="158"/>
        <v>266.76</v>
      </c>
      <c r="AD125" s="10"/>
      <c r="AE125" s="13">
        <f t="shared" si="159"/>
        <v>1.3202400000000001</v>
      </c>
      <c r="AF125" s="10"/>
      <c r="AG125" s="12">
        <v>1678.11</v>
      </c>
      <c r="AH125" s="10"/>
      <c r="AI125" s="12">
        <v>833</v>
      </c>
      <c r="AJ125" s="10"/>
      <c r="AK125" s="12">
        <f t="shared" si="160"/>
        <v>845.11</v>
      </c>
      <c r="AL125" s="10"/>
      <c r="AM125" s="13">
        <f t="shared" si="161"/>
        <v>2.0145400000000002</v>
      </c>
      <c r="AN125" s="10"/>
      <c r="AO125" s="12">
        <v>2267.73</v>
      </c>
      <c r="AP125" s="10"/>
      <c r="AQ125" s="12">
        <v>833</v>
      </c>
      <c r="AR125" s="10"/>
      <c r="AS125" s="12">
        <f t="shared" si="162"/>
        <v>1434.73</v>
      </c>
      <c r="AT125" s="10"/>
      <c r="AU125" s="13">
        <f t="shared" si="163"/>
        <v>2.7223600000000001</v>
      </c>
      <c r="AV125" s="10"/>
      <c r="AW125" s="12">
        <v>1927.98</v>
      </c>
      <c r="AX125" s="10"/>
      <c r="AY125" s="12">
        <v>833</v>
      </c>
      <c r="AZ125" s="10"/>
      <c r="BA125" s="12">
        <f t="shared" si="164"/>
        <v>1094.98</v>
      </c>
      <c r="BB125" s="10"/>
      <c r="BC125" s="13">
        <f t="shared" si="165"/>
        <v>2.3144999999999998</v>
      </c>
      <c r="BD125" s="10"/>
      <c r="BE125" s="12">
        <v>1358.92</v>
      </c>
      <c r="BF125" s="10"/>
      <c r="BG125" s="12">
        <v>833</v>
      </c>
      <c r="BH125" s="10"/>
      <c r="BI125" s="12">
        <f t="shared" si="144"/>
        <v>525.91999999999996</v>
      </c>
      <c r="BJ125" s="10"/>
      <c r="BK125" s="13">
        <f t="shared" si="145"/>
        <v>1.6313599999999999</v>
      </c>
      <c r="BL125" s="10"/>
      <c r="BM125" s="12">
        <v>1593.29</v>
      </c>
      <c r="BN125" s="10"/>
      <c r="BO125" s="12">
        <v>833</v>
      </c>
      <c r="BP125" s="10"/>
      <c r="BQ125" s="12">
        <f t="shared" si="146"/>
        <v>760.29</v>
      </c>
      <c r="BR125" s="10"/>
      <c r="BS125" s="13">
        <f t="shared" si="147"/>
        <v>1.9127099999999999</v>
      </c>
      <c r="BT125" s="10"/>
      <c r="BU125" s="12">
        <v>3695.66</v>
      </c>
      <c r="BV125" s="10"/>
      <c r="BW125" s="12">
        <v>834</v>
      </c>
      <c r="BX125" s="10"/>
      <c r="BY125" s="12">
        <f t="shared" si="148"/>
        <v>2861.66</v>
      </c>
      <c r="BZ125" s="10"/>
      <c r="CA125" s="13">
        <f t="shared" si="149"/>
        <v>4.4312500000000004</v>
      </c>
      <c r="CB125" s="10"/>
      <c r="CC125" s="12">
        <f t="shared" si="150"/>
        <v>16808.77</v>
      </c>
      <c r="CD125" s="10"/>
      <c r="CE125" s="12">
        <f t="shared" si="151"/>
        <v>7498</v>
      </c>
      <c r="CF125" s="10"/>
      <c r="CG125" s="12">
        <f t="shared" si="152"/>
        <v>9310.77</v>
      </c>
      <c r="CH125" s="10"/>
      <c r="CI125" s="23">
        <f t="shared" si="153"/>
        <v>2.2417699999999998</v>
      </c>
    </row>
    <row r="126" spans="1:87" x14ac:dyDescent="0.3">
      <c r="A126" s="1"/>
      <c r="B126" s="1"/>
      <c r="C126" s="1"/>
      <c r="D126" s="1"/>
      <c r="E126" s="1" t="s">
        <v>168</v>
      </c>
      <c r="F126" s="1"/>
      <c r="G126" s="1"/>
      <c r="H126" s="1"/>
      <c r="I126" s="9">
        <f>ROUND(SUM(I109:I111)+SUM(I117:I125),5)</f>
        <v>22362.06</v>
      </c>
      <c r="J126" s="10"/>
      <c r="K126" s="9">
        <f>ROUND(SUM(K109:K111)+SUM(K117:K125),5)</f>
        <v>11174</v>
      </c>
      <c r="L126" s="10"/>
      <c r="M126" s="9">
        <f t="shared" si="154"/>
        <v>11188.06</v>
      </c>
      <c r="N126" s="10"/>
      <c r="O126" s="11">
        <f t="shared" si="155"/>
        <v>2.0012599999999998</v>
      </c>
      <c r="P126" s="10"/>
      <c r="Q126" s="9">
        <f>ROUND(SUM(Q109:Q111)+SUM(Q117:Q125),5)</f>
        <v>15964.74</v>
      </c>
      <c r="R126" s="10"/>
      <c r="S126" s="9">
        <f>ROUND(SUM(S109:S111)+SUM(S117:S125),5)</f>
        <v>11174</v>
      </c>
      <c r="T126" s="10"/>
      <c r="U126" s="9">
        <f t="shared" si="156"/>
        <v>4790.74</v>
      </c>
      <c r="V126" s="10"/>
      <c r="W126" s="11">
        <f t="shared" si="157"/>
        <v>1.4287399999999999</v>
      </c>
      <c r="X126" s="10"/>
      <c r="Y126" s="9">
        <f>ROUND(SUM(Y109:Y111)+SUM(Y117:Y125),5)</f>
        <v>12994.88</v>
      </c>
      <c r="Z126" s="10"/>
      <c r="AA126" s="9">
        <f>ROUND(SUM(AA109:AA111)+SUM(AA117:AA125),5)</f>
        <v>11174</v>
      </c>
      <c r="AB126" s="10"/>
      <c r="AC126" s="9">
        <f t="shared" si="158"/>
        <v>1820.88</v>
      </c>
      <c r="AD126" s="10"/>
      <c r="AE126" s="11">
        <f t="shared" si="159"/>
        <v>1.16296</v>
      </c>
      <c r="AF126" s="10"/>
      <c r="AG126" s="9">
        <f>ROUND(SUM(AG109:AG111)+SUM(AG117:AG125),5)</f>
        <v>10685.59</v>
      </c>
      <c r="AH126" s="10"/>
      <c r="AI126" s="9">
        <f>ROUND(SUM(AI109:AI111)+SUM(AI117:AI125),5)</f>
        <v>11174</v>
      </c>
      <c r="AJ126" s="10"/>
      <c r="AK126" s="9">
        <f t="shared" si="160"/>
        <v>-488.41</v>
      </c>
      <c r="AL126" s="10"/>
      <c r="AM126" s="11">
        <f t="shared" si="161"/>
        <v>0.95628999999999997</v>
      </c>
      <c r="AN126" s="10"/>
      <c r="AO126" s="9">
        <f>ROUND(SUM(AO109:AO111)+SUM(AO117:AO125),5)</f>
        <v>12307.36</v>
      </c>
      <c r="AP126" s="10"/>
      <c r="AQ126" s="9">
        <f>ROUND(SUM(AQ109:AQ111)+SUM(AQ117:AQ125),5)</f>
        <v>11177</v>
      </c>
      <c r="AR126" s="10"/>
      <c r="AS126" s="9">
        <f t="shared" si="162"/>
        <v>1130.3599999999999</v>
      </c>
      <c r="AT126" s="10"/>
      <c r="AU126" s="11">
        <f t="shared" si="163"/>
        <v>1.1011299999999999</v>
      </c>
      <c r="AV126" s="10"/>
      <c r="AW126" s="9">
        <f>ROUND(SUM(AW109:AW111)+SUM(AW117:AW125),5)</f>
        <v>17956.310000000001</v>
      </c>
      <c r="AX126" s="10"/>
      <c r="AY126" s="9">
        <f>ROUND(SUM(AY109:AY111)+SUM(AY117:AY125),5)</f>
        <v>11177</v>
      </c>
      <c r="AZ126" s="10"/>
      <c r="BA126" s="9">
        <f t="shared" si="164"/>
        <v>6779.31</v>
      </c>
      <c r="BB126" s="10"/>
      <c r="BC126" s="11">
        <f t="shared" si="165"/>
        <v>1.6065400000000001</v>
      </c>
      <c r="BD126" s="10"/>
      <c r="BE126" s="9">
        <f>ROUND(SUM(BE109:BE111)+SUM(BE117:BE125),5)</f>
        <v>13408.97</v>
      </c>
      <c r="BF126" s="10"/>
      <c r="BG126" s="9">
        <f>ROUND(SUM(BG109:BG111)+SUM(BG117:BG125),5)</f>
        <v>11177</v>
      </c>
      <c r="BH126" s="10"/>
      <c r="BI126" s="9">
        <f t="shared" si="144"/>
        <v>2231.9699999999998</v>
      </c>
      <c r="BJ126" s="10"/>
      <c r="BK126" s="11">
        <f t="shared" si="145"/>
        <v>1.1996899999999999</v>
      </c>
      <c r="BL126" s="10"/>
      <c r="BM126" s="9">
        <f>ROUND(SUM(BM109:BM111)+SUM(BM117:BM125),5)</f>
        <v>9056.11</v>
      </c>
      <c r="BN126" s="10"/>
      <c r="BO126" s="9">
        <f>ROUND(SUM(BO109:BO111)+SUM(BO117:BO125),5)</f>
        <v>11177</v>
      </c>
      <c r="BP126" s="10"/>
      <c r="BQ126" s="9">
        <f t="shared" si="146"/>
        <v>-2120.89</v>
      </c>
      <c r="BR126" s="10"/>
      <c r="BS126" s="11">
        <f t="shared" si="147"/>
        <v>0.81025000000000003</v>
      </c>
      <c r="BT126" s="10"/>
      <c r="BU126" s="9">
        <f>ROUND(SUM(BU109:BU111)+SUM(BU117:BU125),5)</f>
        <v>17237.5</v>
      </c>
      <c r="BV126" s="10"/>
      <c r="BW126" s="9">
        <f>ROUND(SUM(BW109:BW111)+SUM(BW117:BW125),5)</f>
        <v>11181</v>
      </c>
      <c r="BX126" s="10"/>
      <c r="BY126" s="9">
        <f t="shared" si="148"/>
        <v>6056.5</v>
      </c>
      <c r="BZ126" s="10"/>
      <c r="CA126" s="11">
        <f t="shared" si="149"/>
        <v>1.5416799999999999</v>
      </c>
      <c r="CB126" s="10"/>
      <c r="CC126" s="9">
        <f t="shared" si="150"/>
        <v>131973.51999999999</v>
      </c>
      <c r="CD126" s="10"/>
      <c r="CE126" s="9">
        <f t="shared" si="151"/>
        <v>100585</v>
      </c>
      <c r="CF126" s="10"/>
      <c r="CG126" s="9">
        <f t="shared" si="152"/>
        <v>31388.52</v>
      </c>
      <c r="CH126" s="10"/>
      <c r="CI126" s="11">
        <f t="shared" si="153"/>
        <v>1.31206</v>
      </c>
    </row>
    <row r="127" spans="1:87" x14ac:dyDescent="0.3">
      <c r="A127" s="1"/>
      <c r="B127" s="1"/>
      <c r="C127" s="1"/>
      <c r="D127" s="1"/>
      <c r="E127" s="1" t="s">
        <v>167</v>
      </c>
      <c r="F127" s="1"/>
      <c r="G127" s="1"/>
      <c r="H127" s="1"/>
      <c r="I127" s="9"/>
      <c r="J127" s="10"/>
      <c r="K127" s="9"/>
      <c r="L127" s="10"/>
      <c r="M127" s="9"/>
      <c r="N127" s="10"/>
      <c r="O127" s="11"/>
      <c r="P127" s="10"/>
      <c r="Q127" s="9"/>
      <c r="R127" s="10"/>
      <c r="S127" s="9"/>
      <c r="T127" s="10"/>
      <c r="U127" s="9"/>
      <c r="V127" s="10"/>
      <c r="W127" s="11"/>
      <c r="X127" s="10"/>
      <c r="Y127" s="9"/>
      <c r="Z127" s="10"/>
      <c r="AA127" s="9"/>
      <c r="AB127" s="10"/>
      <c r="AC127" s="9"/>
      <c r="AD127" s="10"/>
      <c r="AE127" s="11"/>
      <c r="AF127" s="10"/>
      <c r="AG127" s="9"/>
      <c r="AH127" s="10"/>
      <c r="AI127" s="9"/>
      <c r="AJ127" s="10"/>
      <c r="AK127" s="9"/>
      <c r="AL127" s="10"/>
      <c r="AM127" s="11"/>
      <c r="AN127" s="10"/>
      <c r="AO127" s="9"/>
      <c r="AP127" s="10"/>
      <c r="AQ127" s="9"/>
      <c r="AR127" s="10"/>
      <c r="AS127" s="9"/>
      <c r="AT127" s="10"/>
      <c r="AU127" s="11"/>
      <c r="AV127" s="10"/>
      <c r="AW127" s="9"/>
      <c r="AX127" s="10"/>
      <c r="AY127" s="9"/>
      <c r="AZ127" s="10"/>
      <c r="BA127" s="9"/>
      <c r="BB127" s="10"/>
      <c r="BC127" s="11"/>
      <c r="BD127" s="10"/>
      <c r="BE127" s="9"/>
      <c r="BF127" s="10"/>
      <c r="BG127" s="9"/>
      <c r="BH127" s="10"/>
      <c r="BI127" s="9"/>
      <c r="BJ127" s="10"/>
      <c r="BK127" s="11"/>
      <c r="BL127" s="10"/>
      <c r="BM127" s="9"/>
      <c r="BN127" s="10"/>
      <c r="BO127" s="9"/>
      <c r="BP127" s="10"/>
      <c r="BQ127" s="9"/>
      <c r="BR127" s="10"/>
      <c r="BS127" s="11"/>
      <c r="BT127" s="10"/>
      <c r="BU127" s="9"/>
      <c r="BV127" s="10"/>
      <c r="BW127" s="9"/>
      <c r="BX127" s="10"/>
      <c r="BY127" s="9"/>
      <c r="BZ127" s="10"/>
      <c r="CA127" s="11"/>
      <c r="CB127" s="10"/>
      <c r="CC127" s="9"/>
      <c r="CD127" s="10"/>
      <c r="CE127" s="9"/>
      <c r="CF127" s="10"/>
      <c r="CG127" s="9"/>
      <c r="CH127" s="10"/>
      <c r="CI127" s="11"/>
    </row>
    <row r="128" spans="1:87" x14ac:dyDescent="0.3">
      <c r="A128" s="1"/>
      <c r="B128" s="1"/>
      <c r="C128" s="1"/>
      <c r="D128" s="1"/>
      <c r="E128" s="1"/>
      <c r="F128" s="1" t="s">
        <v>166</v>
      </c>
      <c r="G128" s="1"/>
      <c r="H128" s="1"/>
      <c r="I128" s="9">
        <v>1787.73</v>
      </c>
      <c r="J128" s="10"/>
      <c r="K128" s="9">
        <v>541</v>
      </c>
      <c r="L128" s="10"/>
      <c r="M128" s="9">
        <f t="shared" ref="M128:M133" si="166">ROUND((I128-K128),5)</f>
        <v>1246.73</v>
      </c>
      <c r="N128" s="10"/>
      <c r="O128" s="11">
        <f t="shared" ref="O128:O133" si="167">ROUND(IF(K128=0, IF(I128=0, 0, 1), I128/K128),5)</f>
        <v>3.3044899999999999</v>
      </c>
      <c r="P128" s="10"/>
      <c r="Q128" s="9">
        <v>709.42</v>
      </c>
      <c r="R128" s="10"/>
      <c r="S128" s="9">
        <v>541</v>
      </c>
      <c r="T128" s="10"/>
      <c r="U128" s="9">
        <f t="shared" ref="U128:U133" si="168">ROUND((Q128-S128),5)</f>
        <v>168.42</v>
      </c>
      <c r="V128" s="10"/>
      <c r="W128" s="11">
        <f t="shared" ref="W128:W133" si="169">ROUND(IF(S128=0, IF(Q128=0, 0, 1), Q128/S128),5)</f>
        <v>1.31131</v>
      </c>
      <c r="X128" s="10"/>
      <c r="Y128" s="9">
        <v>134.55000000000001</v>
      </c>
      <c r="Z128" s="10"/>
      <c r="AA128" s="9">
        <v>541</v>
      </c>
      <c r="AB128" s="10"/>
      <c r="AC128" s="9">
        <f t="shared" ref="AC128:AC133" si="170">ROUND((Y128-AA128),5)</f>
        <v>-406.45</v>
      </c>
      <c r="AD128" s="10"/>
      <c r="AE128" s="11">
        <f t="shared" ref="AE128:AE133" si="171">ROUND(IF(AA128=0, IF(Y128=0, 0, 1), Y128/AA128),5)</f>
        <v>0.24870999999999999</v>
      </c>
      <c r="AF128" s="10"/>
      <c r="AG128" s="9">
        <v>566.33000000000004</v>
      </c>
      <c r="AH128" s="10"/>
      <c r="AI128" s="9">
        <v>541</v>
      </c>
      <c r="AJ128" s="10"/>
      <c r="AK128" s="9">
        <f t="shared" ref="AK128:AK133" si="172">ROUND((AG128-AI128),5)</f>
        <v>25.33</v>
      </c>
      <c r="AL128" s="10"/>
      <c r="AM128" s="11">
        <f t="shared" ref="AM128:AM133" si="173">ROUND(IF(AI128=0, IF(AG128=0, 0, 1), AG128/AI128),5)</f>
        <v>1.0468200000000001</v>
      </c>
      <c r="AN128" s="10"/>
      <c r="AO128" s="9">
        <v>737.45</v>
      </c>
      <c r="AP128" s="10"/>
      <c r="AQ128" s="9">
        <v>542</v>
      </c>
      <c r="AR128" s="10"/>
      <c r="AS128" s="9">
        <f t="shared" ref="AS128:AS133" si="174">ROUND((AO128-AQ128),5)</f>
        <v>195.45</v>
      </c>
      <c r="AT128" s="10"/>
      <c r="AU128" s="11">
        <f t="shared" ref="AU128:AU133" si="175">ROUND(IF(AQ128=0, IF(AO128=0, 0, 1), AO128/AQ128),5)</f>
        <v>1.3606100000000001</v>
      </c>
      <c r="AV128" s="10"/>
      <c r="AW128" s="9">
        <v>167.5</v>
      </c>
      <c r="AX128" s="10"/>
      <c r="AY128" s="9">
        <v>542</v>
      </c>
      <c r="AZ128" s="10"/>
      <c r="BA128" s="9">
        <f t="shared" ref="BA128:BA133" si="176">ROUND((AW128-AY128),5)</f>
        <v>-374.5</v>
      </c>
      <c r="BB128" s="10"/>
      <c r="BC128" s="11">
        <f t="shared" ref="BC128:BC133" si="177">ROUND(IF(AY128=0, IF(AW128=0, 0, 1), AW128/AY128),5)</f>
        <v>0.30903999999999998</v>
      </c>
      <c r="BD128" s="10"/>
      <c r="BE128" s="9">
        <v>972.33</v>
      </c>
      <c r="BF128" s="10"/>
      <c r="BG128" s="9">
        <v>542</v>
      </c>
      <c r="BH128" s="10"/>
      <c r="BI128" s="9">
        <f>ROUND((BE128-BG128),5)</f>
        <v>430.33</v>
      </c>
      <c r="BJ128" s="10"/>
      <c r="BK128" s="11">
        <f>ROUND(IF(BG128=0, IF(BE128=0, 0, 1), BE128/BG128),5)</f>
        <v>1.7939700000000001</v>
      </c>
      <c r="BL128" s="10"/>
      <c r="BM128" s="9">
        <v>3672.48</v>
      </c>
      <c r="BN128" s="10"/>
      <c r="BO128" s="9">
        <v>542</v>
      </c>
      <c r="BP128" s="10"/>
      <c r="BQ128" s="9">
        <f>ROUND((BM128-BO128),5)</f>
        <v>3130.48</v>
      </c>
      <c r="BR128" s="10"/>
      <c r="BS128" s="11">
        <f>ROUND(IF(BO128=0, IF(BM128=0, 0, 1), BM128/BO128),5)</f>
        <v>6.7757899999999998</v>
      </c>
      <c r="BT128" s="10"/>
      <c r="BU128" s="9">
        <v>3967.18</v>
      </c>
      <c r="BV128" s="10"/>
      <c r="BW128" s="9">
        <v>542</v>
      </c>
      <c r="BX128" s="10"/>
      <c r="BY128" s="9">
        <f>ROUND((BU128-BW128),5)</f>
        <v>3425.18</v>
      </c>
      <c r="BZ128" s="10"/>
      <c r="CA128" s="11">
        <f>ROUND(IF(BW128=0, IF(BU128=0, 0, 1), BU128/BW128),5)</f>
        <v>7.3195199999999998</v>
      </c>
      <c r="CB128" s="10"/>
      <c r="CC128" s="9">
        <f t="shared" ref="CC128:CC133" si="178">ROUND(I128+Q128+Y128+AG128+AO128+AW128+BE128+BM128+BU128,5)</f>
        <v>12714.97</v>
      </c>
      <c r="CD128" s="10"/>
      <c r="CE128" s="9">
        <f t="shared" ref="CE128:CE133" si="179">ROUND(K128+S128+AA128+AI128+AQ128+AY128+BG128+BO128+BW128,5)</f>
        <v>4874</v>
      </c>
      <c r="CF128" s="10"/>
      <c r="CG128" s="9">
        <f t="shared" ref="CG128:CG133" si="180">ROUND((CC128-CE128),5)</f>
        <v>7840.97</v>
      </c>
      <c r="CH128" s="10"/>
      <c r="CI128" s="22">
        <f t="shared" ref="CI128:CI133" si="181">ROUND(IF(CE128=0, IF(CC128=0, 0, 1), CC128/CE128),5)</f>
        <v>2.60873</v>
      </c>
    </row>
    <row r="129" spans="1:87" x14ac:dyDescent="0.3">
      <c r="A129" s="1"/>
      <c r="B129" s="1"/>
      <c r="C129" s="1"/>
      <c r="D129" s="1"/>
      <c r="E129" s="1"/>
      <c r="F129" s="1" t="s">
        <v>165</v>
      </c>
      <c r="G129" s="1"/>
      <c r="H129" s="1"/>
      <c r="I129" s="9">
        <v>0</v>
      </c>
      <c r="J129" s="10"/>
      <c r="K129" s="9">
        <v>1375</v>
      </c>
      <c r="L129" s="10"/>
      <c r="M129" s="9">
        <f t="shared" si="166"/>
        <v>-1375</v>
      </c>
      <c r="N129" s="10"/>
      <c r="O129" s="11">
        <f t="shared" si="167"/>
        <v>0</v>
      </c>
      <c r="P129" s="10"/>
      <c r="Q129" s="9">
        <v>0</v>
      </c>
      <c r="R129" s="10"/>
      <c r="S129" s="9">
        <v>1375</v>
      </c>
      <c r="T129" s="10"/>
      <c r="U129" s="9">
        <f t="shared" si="168"/>
        <v>-1375</v>
      </c>
      <c r="V129" s="10"/>
      <c r="W129" s="11">
        <f t="shared" si="169"/>
        <v>0</v>
      </c>
      <c r="X129" s="10"/>
      <c r="Y129" s="9">
        <v>0</v>
      </c>
      <c r="Z129" s="10"/>
      <c r="AA129" s="9">
        <v>1375</v>
      </c>
      <c r="AB129" s="10"/>
      <c r="AC129" s="9">
        <f t="shared" si="170"/>
        <v>-1375</v>
      </c>
      <c r="AD129" s="10"/>
      <c r="AE129" s="11">
        <f t="shared" si="171"/>
        <v>0</v>
      </c>
      <c r="AF129" s="10"/>
      <c r="AG129" s="9">
        <v>7151.3</v>
      </c>
      <c r="AH129" s="10"/>
      <c r="AI129" s="9">
        <v>1375</v>
      </c>
      <c r="AJ129" s="10"/>
      <c r="AK129" s="9">
        <f t="shared" si="172"/>
        <v>5776.3</v>
      </c>
      <c r="AL129" s="10"/>
      <c r="AM129" s="11">
        <f t="shared" si="173"/>
        <v>5.2009499999999997</v>
      </c>
      <c r="AN129" s="10"/>
      <c r="AO129" s="9">
        <v>239</v>
      </c>
      <c r="AP129" s="10"/>
      <c r="AQ129" s="9">
        <v>1375</v>
      </c>
      <c r="AR129" s="10"/>
      <c r="AS129" s="9">
        <f t="shared" si="174"/>
        <v>-1136</v>
      </c>
      <c r="AT129" s="10"/>
      <c r="AU129" s="11">
        <f t="shared" si="175"/>
        <v>0.17382</v>
      </c>
      <c r="AV129" s="10"/>
      <c r="AW129" s="9">
        <v>1379</v>
      </c>
      <c r="AX129" s="10"/>
      <c r="AY129" s="9">
        <v>1375</v>
      </c>
      <c r="AZ129" s="10"/>
      <c r="BA129" s="9">
        <f t="shared" si="176"/>
        <v>4</v>
      </c>
      <c r="BB129" s="10"/>
      <c r="BC129" s="11">
        <f t="shared" si="177"/>
        <v>1.00291</v>
      </c>
      <c r="BD129" s="10"/>
      <c r="BE129" s="9">
        <v>0</v>
      </c>
      <c r="BF129" s="10"/>
      <c r="BG129" s="9">
        <v>1375</v>
      </c>
      <c r="BH129" s="10"/>
      <c r="BI129" s="9">
        <f>ROUND((BE129-BG129),5)</f>
        <v>-1375</v>
      </c>
      <c r="BJ129" s="10"/>
      <c r="BK129" s="11">
        <f>ROUND(IF(BG129=0, IF(BE129=0, 0, 1), BE129/BG129),5)</f>
        <v>0</v>
      </c>
      <c r="BL129" s="10"/>
      <c r="BM129" s="9">
        <v>0</v>
      </c>
      <c r="BN129" s="10"/>
      <c r="BO129" s="9">
        <v>1375</v>
      </c>
      <c r="BP129" s="10"/>
      <c r="BQ129" s="9">
        <f>ROUND((BM129-BO129),5)</f>
        <v>-1375</v>
      </c>
      <c r="BR129" s="10"/>
      <c r="BS129" s="11">
        <f>ROUND(IF(BO129=0, IF(BM129=0, 0, 1), BM129/BO129),5)</f>
        <v>0</v>
      </c>
      <c r="BT129" s="10"/>
      <c r="BU129" s="9">
        <v>8308.2999999999993</v>
      </c>
      <c r="BV129" s="10"/>
      <c r="BW129" s="9">
        <v>1375</v>
      </c>
      <c r="BX129" s="10"/>
      <c r="BY129" s="9">
        <f>ROUND((BU129-BW129),5)</f>
        <v>6933.3</v>
      </c>
      <c r="BZ129" s="10"/>
      <c r="CA129" s="11">
        <f>ROUND(IF(BW129=0, IF(BU129=0, 0, 1), BU129/BW129),5)</f>
        <v>6.0423999999999998</v>
      </c>
      <c r="CB129" s="10"/>
      <c r="CC129" s="9">
        <f t="shared" si="178"/>
        <v>17077.599999999999</v>
      </c>
      <c r="CD129" s="10"/>
      <c r="CE129" s="9">
        <f t="shared" si="179"/>
        <v>12375</v>
      </c>
      <c r="CF129" s="10"/>
      <c r="CG129" s="9">
        <f t="shared" si="180"/>
        <v>4702.6000000000004</v>
      </c>
      <c r="CH129" s="10"/>
      <c r="CI129" s="11">
        <f t="shared" si="181"/>
        <v>1.38001</v>
      </c>
    </row>
    <row r="130" spans="1:87" hidden="1" x14ac:dyDescent="0.3">
      <c r="A130" s="1"/>
      <c r="B130" s="1"/>
      <c r="C130" s="1"/>
      <c r="D130" s="1"/>
      <c r="E130" s="1"/>
      <c r="F130" s="1" t="s">
        <v>164</v>
      </c>
      <c r="G130" s="1"/>
      <c r="H130" s="1"/>
      <c r="I130" s="9">
        <v>0</v>
      </c>
      <c r="J130" s="10"/>
      <c r="K130" s="9">
        <v>0</v>
      </c>
      <c r="L130" s="10"/>
      <c r="M130" s="9">
        <f t="shared" si="166"/>
        <v>0</v>
      </c>
      <c r="N130" s="10"/>
      <c r="O130" s="11">
        <f t="shared" si="167"/>
        <v>0</v>
      </c>
      <c r="P130" s="10"/>
      <c r="Q130" s="9">
        <v>0</v>
      </c>
      <c r="R130" s="10"/>
      <c r="S130" s="9">
        <v>0</v>
      </c>
      <c r="T130" s="10"/>
      <c r="U130" s="9">
        <f t="shared" si="168"/>
        <v>0</v>
      </c>
      <c r="V130" s="10"/>
      <c r="W130" s="11">
        <f t="shared" si="169"/>
        <v>0</v>
      </c>
      <c r="X130" s="10"/>
      <c r="Y130" s="9">
        <v>0</v>
      </c>
      <c r="Z130" s="10"/>
      <c r="AA130" s="9">
        <v>0</v>
      </c>
      <c r="AB130" s="10"/>
      <c r="AC130" s="9">
        <f t="shared" si="170"/>
        <v>0</v>
      </c>
      <c r="AD130" s="10"/>
      <c r="AE130" s="11">
        <f t="shared" si="171"/>
        <v>0</v>
      </c>
      <c r="AF130" s="10"/>
      <c r="AG130" s="9">
        <v>0</v>
      </c>
      <c r="AH130" s="10"/>
      <c r="AI130" s="9">
        <v>0</v>
      </c>
      <c r="AJ130" s="10"/>
      <c r="AK130" s="9">
        <f t="shared" si="172"/>
        <v>0</v>
      </c>
      <c r="AL130" s="10"/>
      <c r="AM130" s="11">
        <f t="shared" si="173"/>
        <v>0</v>
      </c>
      <c r="AN130" s="10"/>
      <c r="AO130" s="9">
        <v>0</v>
      </c>
      <c r="AP130" s="10"/>
      <c r="AQ130" s="9">
        <v>0</v>
      </c>
      <c r="AR130" s="10"/>
      <c r="AS130" s="9">
        <f t="shared" si="174"/>
        <v>0</v>
      </c>
      <c r="AT130" s="10"/>
      <c r="AU130" s="11">
        <f t="shared" si="175"/>
        <v>0</v>
      </c>
      <c r="AV130" s="10"/>
      <c r="AW130" s="9">
        <v>0</v>
      </c>
      <c r="AX130" s="10"/>
      <c r="AY130" s="9">
        <v>0</v>
      </c>
      <c r="AZ130" s="10"/>
      <c r="BA130" s="9">
        <f t="shared" si="176"/>
        <v>0</v>
      </c>
      <c r="BB130" s="10"/>
      <c r="BC130" s="11">
        <f t="shared" si="177"/>
        <v>0</v>
      </c>
      <c r="BD130" s="10"/>
      <c r="BE130" s="9">
        <v>0</v>
      </c>
      <c r="BF130" s="10"/>
      <c r="BG130" s="9"/>
      <c r="BH130" s="10"/>
      <c r="BI130" s="9"/>
      <c r="BJ130" s="10"/>
      <c r="BK130" s="11"/>
      <c r="BL130" s="10"/>
      <c r="BM130" s="9">
        <v>0</v>
      </c>
      <c r="BN130" s="10"/>
      <c r="BO130" s="9"/>
      <c r="BP130" s="10"/>
      <c r="BQ130" s="9"/>
      <c r="BR130" s="10"/>
      <c r="BS130" s="11"/>
      <c r="BT130" s="10"/>
      <c r="BU130" s="9">
        <v>0</v>
      </c>
      <c r="BV130" s="10"/>
      <c r="BW130" s="9"/>
      <c r="BX130" s="10"/>
      <c r="BY130" s="9"/>
      <c r="BZ130" s="10"/>
      <c r="CA130" s="11"/>
      <c r="CB130" s="10"/>
      <c r="CC130" s="9">
        <f t="shared" si="178"/>
        <v>0</v>
      </c>
      <c r="CD130" s="10"/>
      <c r="CE130" s="9">
        <f t="shared" si="179"/>
        <v>0</v>
      </c>
      <c r="CF130" s="10"/>
      <c r="CG130" s="9">
        <f t="shared" si="180"/>
        <v>0</v>
      </c>
      <c r="CH130" s="10"/>
      <c r="CI130" s="11">
        <f t="shared" si="181"/>
        <v>0</v>
      </c>
    </row>
    <row r="131" spans="1:87" x14ac:dyDescent="0.3">
      <c r="A131" s="1"/>
      <c r="B131" s="1"/>
      <c r="C131" s="1"/>
      <c r="D131" s="1"/>
      <c r="E131" s="1"/>
      <c r="F131" s="1" t="s">
        <v>163</v>
      </c>
      <c r="G131" s="1"/>
      <c r="H131" s="1"/>
      <c r="I131" s="9">
        <v>0</v>
      </c>
      <c r="J131" s="10"/>
      <c r="K131" s="9">
        <v>1500</v>
      </c>
      <c r="L131" s="10"/>
      <c r="M131" s="9">
        <f t="shared" si="166"/>
        <v>-1500</v>
      </c>
      <c r="N131" s="10"/>
      <c r="O131" s="11">
        <f t="shared" si="167"/>
        <v>0</v>
      </c>
      <c r="P131" s="10"/>
      <c r="Q131" s="9">
        <v>8050</v>
      </c>
      <c r="R131" s="10"/>
      <c r="S131" s="9">
        <v>1500</v>
      </c>
      <c r="T131" s="10"/>
      <c r="U131" s="9">
        <f t="shared" si="168"/>
        <v>6550</v>
      </c>
      <c r="V131" s="10"/>
      <c r="W131" s="11">
        <f t="shared" si="169"/>
        <v>5.3666700000000001</v>
      </c>
      <c r="X131" s="10"/>
      <c r="Y131" s="9">
        <v>2625</v>
      </c>
      <c r="Z131" s="10"/>
      <c r="AA131" s="9">
        <v>1500</v>
      </c>
      <c r="AB131" s="10"/>
      <c r="AC131" s="9">
        <f t="shared" si="170"/>
        <v>1125</v>
      </c>
      <c r="AD131" s="10"/>
      <c r="AE131" s="11">
        <f t="shared" si="171"/>
        <v>1.75</v>
      </c>
      <c r="AF131" s="10"/>
      <c r="AG131" s="9">
        <v>945</v>
      </c>
      <c r="AH131" s="10"/>
      <c r="AI131" s="9">
        <v>1500</v>
      </c>
      <c r="AJ131" s="10"/>
      <c r="AK131" s="9">
        <f t="shared" si="172"/>
        <v>-555</v>
      </c>
      <c r="AL131" s="10"/>
      <c r="AM131" s="11">
        <f t="shared" si="173"/>
        <v>0.63</v>
      </c>
      <c r="AN131" s="10"/>
      <c r="AO131" s="9">
        <v>4200</v>
      </c>
      <c r="AP131" s="10"/>
      <c r="AQ131" s="9">
        <v>1500</v>
      </c>
      <c r="AR131" s="10"/>
      <c r="AS131" s="9">
        <f t="shared" si="174"/>
        <v>2700</v>
      </c>
      <c r="AT131" s="10"/>
      <c r="AU131" s="11">
        <f t="shared" si="175"/>
        <v>2.8</v>
      </c>
      <c r="AV131" s="10"/>
      <c r="AW131" s="9">
        <v>3075</v>
      </c>
      <c r="AX131" s="10"/>
      <c r="AY131" s="9">
        <v>1500</v>
      </c>
      <c r="AZ131" s="10"/>
      <c r="BA131" s="9">
        <f t="shared" si="176"/>
        <v>1575</v>
      </c>
      <c r="BB131" s="10"/>
      <c r="BC131" s="11">
        <f t="shared" si="177"/>
        <v>2.0499999999999998</v>
      </c>
      <c r="BD131" s="10"/>
      <c r="BE131" s="9">
        <v>0</v>
      </c>
      <c r="BF131" s="10"/>
      <c r="BG131" s="9">
        <v>1500</v>
      </c>
      <c r="BH131" s="10"/>
      <c r="BI131" s="9">
        <f>ROUND((BE131-BG131),5)</f>
        <v>-1500</v>
      </c>
      <c r="BJ131" s="10"/>
      <c r="BK131" s="11">
        <f>ROUND(IF(BG131=0, IF(BE131=0, 0, 1), BE131/BG131),5)</f>
        <v>0</v>
      </c>
      <c r="BL131" s="10"/>
      <c r="BM131" s="9">
        <v>0</v>
      </c>
      <c r="BN131" s="10"/>
      <c r="BO131" s="9">
        <v>1500</v>
      </c>
      <c r="BP131" s="10"/>
      <c r="BQ131" s="9">
        <f>ROUND((BM131-BO131),5)</f>
        <v>-1500</v>
      </c>
      <c r="BR131" s="10"/>
      <c r="BS131" s="11">
        <f>ROUND(IF(BO131=0, IF(BM131=0, 0, 1), BM131/BO131),5)</f>
        <v>0</v>
      </c>
      <c r="BT131" s="10"/>
      <c r="BU131" s="9">
        <v>0</v>
      </c>
      <c r="BV131" s="10"/>
      <c r="BW131" s="9">
        <v>1500</v>
      </c>
      <c r="BX131" s="10"/>
      <c r="BY131" s="9">
        <f>ROUND((BU131-BW131),5)</f>
        <v>-1500</v>
      </c>
      <c r="BZ131" s="10"/>
      <c r="CA131" s="11">
        <f>ROUND(IF(BW131=0, IF(BU131=0, 0, 1), BU131/BW131),5)</f>
        <v>0</v>
      </c>
      <c r="CB131" s="10"/>
      <c r="CC131" s="9">
        <f t="shared" si="178"/>
        <v>18895</v>
      </c>
      <c r="CD131" s="10"/>
      <c r="CE131" s="9">
        <f t="shared" si="179"/>
        <v>13500</v>
      </c>
      <c r="CF131" s="10"/>
      <c r="CG131" s="9">
        <f t="shared" si="180"/>
        <v>5395</v>
      </c>
      <c r="CH131" s="10"/>
      <c r="CI131" s="22">
        <f t="shared" si="181"/>
        <v>1.3996299999999999</v>
      </c>
    </row>
    <row r="132" spans="1:87" x14ac:dyDescent="0.3">
      <c r="A132" s="1"/>
      <c r="B132" s="1"/>
      <c r="C132" s="1"/>
      <c r="D132" s="1"/>
      <c r="E132" s="1"/>
      <c r="F132" s="1" t="s">
        <v>162</v>
      </c>
      <c r="G132" s="1"/>
      <c r="H132" s="1"/>
      <c r="I132" s="9">
        <v>3646.95</v>
      </c>
      <c r="J132" s="10"/>
      <c r="K132" s="9">
        <v>1916</v>
      </c>
      <c r="L132" s="10"/>
      <c r="M132" s="9">
        <f t="shared" si="166"/>
        <v>1730.95</v>
      </c>
      <c r="N132" s="10"/>
      <c r="O132" s="11">
        <f t="shared" si="167"/>
        <v>1.9034199999999999</v>
      </c>
      <c r="P132" s="10"/>
      <c r="Q132" s="9">
        <v>3304.05</v>
      </c>
      <c r="R132" s="10"/>
      <c r="S132" s="9">
        <v>1916</v>
      </c>
      <c r="T132" s="10"/>
      <c r="U132" s="9">
        <f t="shared" si="168"/>
        <v>1388.05</v>
      </c>
      <c r="V132" s="10"/>
      <c r="W132" s="11">
        <f t="shared" si="169"/>
        <v>1.72445</v>
      </c>
      <c r="X132" s="10"/>
      <c r="Y132" s="9">
        <v>3197.93</v>
      </c>
      <c r="Z132" s="10"/>
      <c r="AA132" s="9">
        <v>1916</v>
      </c>
      <c r="AB132" s="10"/>
      <c r="AC132" s="9">
        <f t="shared" si="170"/>
        <v>1281.93</v>
      </c>
      <c r="AD132" s="10"/>
      <c r="AE132" s="11">
        <f t="shared" si="171"/>
        <v>1.6690700000000001</v>
      </c>
      <c r="AF132" s="10"/>
      <c r="AG132" s="9">
        <v>2918.17</v>
      </c>
      <c r="AH132" s="10"/>
      <c r="AI132" s="9">
        <v>1916</v>
      </c>
      <c r="AJ132" s="10"/>
      <c r="AK132" s="9">
        <f t="shared" si="172"/>
        <v>1002.17</v>
      </c>
      <c r="AL132" s="10"/>
      <c r="AM132" s="11">
        <f t="shared" si="173"/>
        <v>1.52305</v>
      </c>
      <c r="AN132" s="10"/>
      <c r="AO132" s="9">
        <v>3613.76</v>
      </c>
      <c r="AP132" s="10"/>
      <c r="AQ132" s="9">
        <v>1917</v>
      </c>
      <c r="AR132" s="10"/>
      <c r="AS132" s="9">
        <f t="shared" si="174"/>
        <v>1696.76</v>
      </c>
      <c r="AT132" s="10"/>
      <c r="AU132" s="11">
        <f t="shared" si="175"/>
        <v>1.8851100000000001</v>
      </c>
      <c r="AV132" s="10"/>
      <c r="AW132" s="9">
        <v>3613.76</v>
      </c>
      <c r="AX132" s="10"/>
      <c r="AY132" s="9">
        <v>1917</v>
      </c>
      <c r="AZ132" s="10"/>
      <c r="BA132" s="9">
        <f t="shared" si="176"/>
        <v>1696.76</v>
      </c>
      <c r="BB132" s="10"/>
      <c r="BC132" s="11">
        <f t="shared" si="177"/>
        <v>1.8851100000000001</v>
      </c>
      <c r="BD132" s="10"/>
      <c r="BE132" s="9">
        <v>3613.76</v>
      </c>
      <c r="BF132" s="10"/>
      <c r="BG132" s="9">
        <v>1917</v>
      </c>
      <c r="BH132" s="10"/>
      <c r="BI132" s="9">
        <f>ROUND((BE132-BG132),5)</f>
        <v>1696.76</v>
      </c>
      <c r="BJ132" s="10"/>
      <c r="BK132" s="11">
        <f>ROUND(IF(BG132=0, IF(BE132=0, 0, 1), BE132/BG132),5)</f>
        <v>1.8851100000000001</v>
      </c>
      <c r="BL132" s="10"/>
      <c r="BM132" s="9">
        <v>3613.76</v>
      </c>
      <c r="BN132" s="10"/>
      <c r="BO132" s="9">
        <v>1917</v>
      </c>
      <c r="BP132" s="10"/>
      <c r="BQ132" s="9">
        <f>ROUND((BM132-BO132),5)</f>
        <v>1696.76</v>
      </c>
      <c r="BR132" s="10"/>
      <c r="BS132" s="11">
        <f>ROUND(IF(BO132=0, IF(BM132=0, 0, 1), BM132/BO132),5)</f>
        <v>1.8851100000000001</v>
      </c>
      <c r="BT132" s="10"/>
      <c r="BU132" s="9">
        <v>3613.76</v>
      </c>
      <c r="BV132" s="10"/>
      <c r="BW132" s="9">
        <v>1917</v>
      </c>
      <c r="BX132" s="10"/>
      <c r="BY132" s="9">
        <f>ROUND((BU132-BW132),5)</f>
        <v>1696.76</v>
      </c>
      <c r="BZ132" s="10"/>
      <c r="CA132" s="11">
        <f>ROUND(IF(BW132=0, IF(BU132=0, 0, 1), BU132/BW132),5)</f>
        <v>1.8851100000000001</v>
      </c>
      <c r="CB132" s="10"/>
      <c r="CC132" s="9">
        <f t="shared" si="178"/>
        <v>31135.9</v>
      </c>
      <c r="CD132" s="10"/>
      <c r="CE132" s="9">
        <f t="shared" si="179"/>
        <v>17249</v>
      </c>
      <c r="CF132" s="10"/>
      <c r="CG132" s="9">
        <f t="shared" si="180"/>
        <v>13886.9</v>
      </c>
      <c r="CH132" s="10"/>
      <c r="CI132" s="22">
        <f t="shared" si="181"/>
        <v>1.80508</v>
      </c>
    </row>
    <row r="133" spans="1:87" x14ac:dyDescent="0.3">
      <c r="A133" s="1"/>
      <c r="B133" s="1"/>
      <c r="C133" s="1"/>
      <c r="D133" s="1"/>
      <c r="E133" s="1"/>
      <c r="F133" s="1" t="s">
        <v>161</v>
      </c>
      <c r="G133" s="1"/>
      <c r="H133" s="1"/>
      <c r="I133" s="9">
        <v>532.86</v>
      </c>
      <c r="J133" s="10"/>
      <c r="K133" s="9">
        <v>500</v>
      </c>
      <c r="L133" s="10"/>
      <c r="M133" s="9">
        <f t="shared" si="166"/>
        <v>32.86</v>
      </c>
      <c r="N133" s="10"/>
      <c r="O133" s="11">
        <f t="shared" si="167"/>
        <v>1.06572</v>
      </c>
      <c r="P133" s="10"/>
      <c r="Q133" s="9">
        <v>94.5</v>
      </c>
      <c r="R133" s="10"/>
      <c r="S133" s="9">
        <v>500</v>
      </c>
      <c r="T133" s="10"/>
      <c r="U133" s="9">
        <f t="shared" si="168"/>
        <v>-405.5</v>
      </c>
      <c r="V133" s="10"/>
      <c r="W133" s="11">
        <f t="shared" si="169"/>
        <v>0.189</v>
      </c>
      <c r="X133" s="10"/>
      <c r="Y133" s="9">
        <v>410.47</v>
      </c>
      <c r="Z133" s="10"/>
      <c r="AA133" s="9">
        <v>500</v>
      </c>
      <c r="AB133" s="10"/>
      <c r="AC133" s="9">
        <f t="shared" si="170"/>
        <v>-89.53</v>
      </c>
      <c r="AD133" s="10"/>
      <c r="AE133" s="11">
        <f t="shared" si="171"/>
        <v>0.82094</v>
      </c>
      <c r="AF133" s="10"/>
      <c r="AG133" s="9">
        <v>5</v>
      </c>
      <c r="AH133" s="10"/>
      <c r="AI133" s="9">
        <v>500</v>
      </c>
      <c r="AJ133" s="10"/>
      <c r="AK133" s="9">
        <f t="shared" si="172"/>
        <v>-495</v>
      </c>
      <c r="AL133" s="10"/>
      <c r="AM133" s="11">
        <f t="shared" si="173"/>
        <v>0.01</v>
      </c>
      <c r="AN133" s="10"/>
      <c r="AO133" s="9">
        <v>5</v>
      </c>
      <c r="AP133" s="10"/>
      <c r="AQ133" s="9">
        <v>500</v>
      </c>
      <c r="AR133" s="10"/>
      <c r="AS133" s="9">
        <f t="shared" si="174"/>
        <v>-495</v>
      </c>
      <c r="AT133" s="10"/>
      <c r="AU133" s="11">
        <f t="shared" si="175"/>
        <v>0.01</v>
      </c>
      <c r="AV133" s="10"/>
      <c r="AW133" s="9">
        <v>324</v>
      </c>
      <c r="AX133" s="10"/>
      <c r="AY133" s="9">
        <v>500</v>
      </c>
      <c r="AZ133" s="10"/>
      <c r="BA133" s="9">
        <f t="shared" si="176"/>
        <v>-176</v>
      </c>
      <c r="BB133" s="10"/>
      <c r="BC133" s="11">
        <f t="shared" si="177"/>
        <v>0.64800000000000002</v>
      </c>
      <c r="BD133" s="10"/>
      <c r="BE133" s="9">
        <v>5</v>
      </c>
      <c r="BF133" s="10"/>
      <c r="BG133" s="9">
        <v>500</v>
      </c>
      <c r="BH133" s="10"/>
      <c r="BI133" s="9">
        <f>ROUND((BE133-BG133),5)</f>
        <v>-495</v>
      </c>
      <c r="BJ133" s="10"/>
      <c r="BK133" s="11">
        <f>ROUND(IF(BG133=0, IF(BE133=0, 0, 1), BE133/BG133),5)</f>
        <v>0.01</v>
      </c>
      <c r="BL133" s="10"/>
      <c r="BM133" s="9">
        <v>5</v>
      </c>
      <c r="BN133" s="10"/>
      <c r="BO133" s="9">
        <v>500</v>
      </c>
      <c r="BP133" s="10"/>
      <c r="BQ133" s="9">
        <f>ROUND((BM133-BO133),5)</f>
        <v>-495</v>
      </c>
      <c r="BR133" s="10"/>
      <c r="BS133" s="11">
        <f>ROUND(IF(BO133=0, IF(BM133=0, 0, 1), BM133/BO133),5)</f>
        <v>0.01</v>
      </c>
      <c r="BT133" s="10"/>
      <c r="BU133" s="9">
        <v>1075</v>
      </c>
      <c r="BV133" s="10"/>
      <c r="BW133" s="9">
        <v>500</v>
      </c>
      <c r="BX133" s="10"/>
      <c r="BY133" s="9">
        <f>ROUND((BU133-BW133),5)</f>
        <v>575</v>
      </c>
      <c r="BZ133" s="10"/>
      <c r="CA133" s="11">
        <f>ROUND(IF(BW133=0, IF(BU133=0, 0, 1), BU133/BW133),5)</f>
        <v>2.15</v>
      </c>
      <c r="CB133" s="10"/>
      <c r="CC133" s="9">
        <f t="shared" si="178"/>
        <v>2456.83</v>
      </c>
      <c r="CD133" s="10"/>
      <c r="CE133" s="9">
        <f t="shared" si="179"/>
        <v>4500</v>
      </c>
      <c r="CF133" s="10"/>
      <c r="CG133" s="9">
        <f t="shared" si="180"/>
        <v>-2043.17</v>
      </c>
      <c r="CH133" s="10"/>
      <c r="CI133" s="11">
        <f t="shared" si="181"/>
        <v>0.54596</v>
      </c>
    </row>
    <row r="134" spans="1:87" x14ac:dyDescent="0.3">
      <c r="A134" s="1"/>
      <c r="B134" s="1"/>
      <c r="C134" s="1"/>
      <c r="D134" s="1"/>
      <c r="E134" s="1"/>
      <c r="F134" s="1" t="s">
        <v>160</v>
      </c>
      <c r="G134" s="1"/>
      <c r="H134" s="1"/>
      <c r="I134" s="9"/>
      <c r="J134" s="10"/>
      <c r="K134" s="9"/>
      <c r="L134" s="10"/>
      <c r="M134" s="9"/>
      <c r="N134" s="10"/>
      <c r="O134" s="11"/>
      <c r="P134" s="10"/>
      <c r="Q134" s="9"/>
      <c r="R134" s="10"/>
      <c r="S134" s="9"/>
      <c r="T134" s="10"/>
      <c r="U134" s="9"/>
      <c r="V134" s="10"/>
      <c r="W134" s="11"/>
      <c r="X134" s="10"/>
      <c r="Y134" s="9"/>
      <c r="Z134" s="10"/>
      <c r="AA134" s="9"/>
      <c r="AB134" s="10"/>
      <c r="AC134" s="9"/>
      <c r="AD134" s="10"/>
      <c r="AE134" s="11"/>
      <c r="AF134" s="10"/>
      <c r="AG134" s="9"/>
      <c r="AH134" s="10"/>
      <c r="AI134" s="9"/>
      <c r="AJ134" s="10"/>
      <c r="AK134" s="9"/>
      <c r="AL134" s="10"/>
      <c r="AM134" s="11"/>
      <c r="AN134" s="10"/>
      <c r="AO134" s="9"/>
      <c r="AP134" s="10"/>
      <c r="AQ134" s="9"/>
      <c r="AR134" s="10"/>
      <c r="AS134" s="9"/>
      <c r="AT134" s="10"/>
      <c r="AU134" s="11"/>
      <c r="AV134" s="10"/>
      <c r="AW134" s="9"/>
      <c r="AX134" s="10"/>
      <c r="AY134" s="9"/>
      <c r="AZ134" s="10"/>
      <c r="BA134" s="9"/>
      <c r="BB134" s="10"/>
      <c r="BC134" s="11"/>
      <c r="BD134" s="10"/>
      <c r="BE134" s="9"/>
      <c r="BF134" s="10"/>
      <c r="BG134" s="9"/>
      <c r="BH134" s="10"/>
      <c r="BI134" s="9"/>
      <c r="BJ134" s="10"/>
      <c r="BK134" s="11"/>
      <c r="BL134" s="10"/>
      <c r="BM134" s="9"/>
      <c r="BN134" s="10"/>
      <c r="BO134" s="9"/>
      <c r="BP134" s="10"/>
      <c r="BQ134" s="9"/>
      <c r="BR134" s="10"/>
      <c r="BS134" s="11"/>
      <c r="BT134" s="10"/>
      <c r="BU134" s="9"/>
      <c r="BV134" s="10"/>
      <c r="BW134" s="9"/>
      <c r="BX134" s="10"/>
      <c r="BY134" s="9"/>
      <c r="BZ134" s="10"/>
      <c r="CA134" s="11"/>
      <c r="CB134" s="10"/>
      <c r="CC134" s="9"/>
      <c r="CD134" s="10"/>
      <c r="CE134" s="9"/>
      <c r="CF134" s="10"/>
      <c r="CG134" s="9"/>
      <c r="CH134" s="10"/>
      <c r="CI134" s="11"/>
    </row>
    <row r="135" spans="1:87" x14ac:dyDescent="0.3">
      <c r="A135" s="1"/>
      <c r="B135" s="1"/>
      <c r="C135" s="1"/>
      <c r="D135" s="1"/>
      <c r="E135" s="1"/>
      <c r="F135" s="1"/>
      <c r="G135" s="1" t="s">
        <v>159</v>
      </c>
      <c r="H135" s="1"/>
      <c r="I135" s="9">
        <v>5600</v>
      </c>
      <c r="J135" s="10"/>
      <c r="K135" s="9">
        <v>0</v>
      </c>
      <c r="L135" s="10"/>
      <c r="M135" s="9">
        <f>ROUND((I135-K135),5)</f>
        <v>5600</v>
      </c>
      <c r="N135" s="10"/>
      <c r="O135" s="11">
        <f>ROUND(IF(K135=0, IF(I135=0, 0, 1), I135/K135),5)</f>
        <v>1</v>
      </c>
      <c r="P135" s="10"/>
      <c r="Q135" s="9">
        <v>9305.3700000000008</v>
      </c>
      <c r="R135" s="10"/>
      <c r="S135" s="9">
        <v>0</v>
      </c>
      <c r="T135" s="10"/>
      <c r="U135" s="9">
        <f>ROUND((Q135-S135),5)</f>
        <v>9305.3700000000008</v>
      </c>
      <c r="V135" s="10"/>
      <c r="W135" s="11">
        <f>ROUND(IF(S135=0, IF(Q135=0, 0, 1), Q135/S135),5)</f>
        <v>1</v>
      </c>
      <c r="X135" s="10"/>
      <c r="Y135" s="9">
        <v>0</v>
      </c>
      <c r="Z135" s="10"/>
      <c r="AA135" s="9">
        <v>0</v>
      </c>
      <c r="AB135" s="10"/>
      <c r="AC135" s="9">
        <f>ROUND((Y135-AA135),5)</f>
        <v>0</v>
      </c>
      <c r="AD135" s="10"/>
      <c r="AE135" s="11">
        <f>ROUND(IF(AA135=0, IF(Y135=0, 0, 1), Y135/AA135),5)</f>
        <v>0</v>
      </c>
      <c r="AF135" s="10"/>
      <c r="AG135" s="9">
        <v>0</v>
      </c>
      <c r="AH135" s="10"/>
      <c r="AI135" s="9">
        <v>0</v>
      </c>
      <c r="AJ135" s="10"/>
      <c r="AK135" s="9">
        <f>ROUND((AG135-AI135),5)</f>
        <v>0</v>
      </c>
      <c r="AL135" s="10"/>
      <c r="AM135" s="11">
        <f>ROUND(IF(AI135=0, IF(AG135=0, 0, 1), AG135/AI135),5)</f>
        <v>0</v>
      </c>
      <c r="AN135" s="10"/>
      <c r="AO135" s="9">
        <v>0</v>
      </c>
      <c r="AP135" s="10"/>
      <c r="AQ135" s="9">
        <v>0</v>
      </c>
      <c r="AR135" s="10"/>
      <c r="AS135" s="9">
        <f>ROUND((AO135-AQ135),5)</f>
        <v>0</v>
      </c>
      <c r="AT135" s="10"/>
      <c r="AU135" s="11">
        <f>ROUND(IF(AQ135=0, IF(AO135=0, 0, 1), AO135/AQ135),5)</f>
        <v>0</v>
      </c>
      <c r="AV135" s="10"/>
      <c r="AW135" s="9">
        <v>0</v>
      </c>
      <c r="AX135" s="10"/>
      <c r="AY135" s="9">
        <v>0</v>
      </c>
      <c r="AZ135" s="10"/>
      <c r="BA135" s="9">
        <f>ROUND((AW135-AY135),5)</f>
        <v>0</v>
      </c>
      <c r="BB135" s="10"/>
      <c r="BC135" s="11">
        <f>ROUND(IF(AY135=0, IF(AW135=0, 0, 1), AW135/AY135),5)</f>
        <v>0</v>
      </c>
      <c r="BD135" s="10"/>
      <c r="BE135" s="9">
        <v>0</v>
      </c>
      <c r="BF135" s="10"/>
      <c r="BG135" s="9">
        <v>0</v>
      </c>
      <c r="BH135" s="10"/>
      <c r="BI135" s="9">
        <f t="shared" ref="BI135:BI145" si="182">ROUND((BE135-BG135),5)</f>
        <v>0</v>
      </c>
      <c r="BJ135" s="10"/>
      <c r="BK135" s="11">
        <f t="shared" ref="BK135:BK145" si="183">ROUND(IF(BG135=0, IF(BE135=0, 0, 1), BE135/BG135),5)</f>
        <v>0</v>
      </c>
      <c r="BL135" s="10"/>
      <c r="BM135" s="9">
        <v>0</v>
      </c>
      <c r="BN135" s="10"/>
      <c r="BO135" s="9">
        <v>0</v>
      </c>
      <c r="BP135" s="10"/>
      <c r="BQ135" s="9">
        <f t="shared" ref="BQ135:BQ145" si="184">ROUND((BM135-BO135),5)</f>
        <v>0</v>
      </c>
      <c r="BR135" s="10"/>
      <c r="BS135" s="11">
        <f t="shared" ref="BS135:BS145" si="185">ROUND(IF(BO135=0, IF(BM135=0, 0, 1), BM135/BO135),5)</f>
        <v>0</v>
      </c>
      <c r="BT135" s="10"/>
      <c r="BU135" s="9">
        <v>0</v>
      </c>
      <c r="BV135" s="10"/>
      <c r="BW135" s="9">
        <v>0</v>
      </c>
      <c r="BX135" s="10"/>
      <c r="BY135" s="9">
        <f t="shared" ref="BY135:BY145" si="186">ROUND((BU135-BW135),5)</f>
        <v>0</v>
      </c>
      <c r="BZ135" s="10"/>
      <c r="CA135" s="11">
        <f t="shared" ref="CA135:CA145" si="187">ROUND(IF(BW135=0, IF(BU135=0, 0, 1), BU135/BW135),5)</f>
        <v>0</v>
      </c>
      <c r="CB135" s="10"/>
      <c r="CC135" s="9">
        <f t="shared" ref="CC135:CC145" si="188">ROUND(I135+Q135+Y135+AG135+AO135+AW135+BE135+BM135+BU135,5)</f>
        <v>14905.37</v>
      </c>
      <c r="CD135" s="10"/>
      <c r="CE135" s="9">
        <f t="shared" ref="CE135:CE145" si="189">ROUND(K135+S135+AA135+AI135+AQ135+AY135+BG135+BO135+BW135,5)</f>
        <v>0</v>
      </c>
      <c r="CF135" s="10"/>
      <c r="CG135" s="9">
        <f t="shared" ref="CG135:CG145" si="190">ROUND((CC135-CE135),5)</f>
        <v>14905.37</v>
      </c>
      <c r="CH135" s="10"/>
      <c r="CI135" s="11">
        <f t="shared" ref="CI135:CI145" si="191">ROUND(IF(CE135=0, IF(CC135=0, 0, 1), CC135/CE135),5)</f>
        <v>1</v>
      </c>
    </row>
    <row r="136" spans="1:87" x14ac:dyDescent="0.3">
      <c r="A136" s="1"/>
      <c r="B136" s="1"/>
      <c r="C136" s="1"/>
      <c r="D136" s="1"/>
      <c r="E136" s="1"/>
      <c r="F136" s="1"/>
      <c r="G136" s="1" t="s">
        <v>158</v>
      </c>
      <c r="H136" s="1"/>
      <c r="I136" s="9">
        <v>0</v>
      </c>
      <c r="J136" s="10"/>
      <c r="K136" s="9"/>
      <c r="L136" s="10"/>
      <c r="M136" s="9"/>
      <c r="N136" s="10"/>
      <c r="O136" s="11"/>
      <c r="P136" s="10"/>
      <c r="Q136" s="9">
        <v>5668.36</v>
      </c>
      <c r="R136" s="10"/>
      <c r="S136" s="9"/>
      <c r="T136" s="10"/>
      <c r="U136" s="9"/>
      <c r="V136" s="10"/>
      <c r="W136" s="11"/>
      <c r="X136" s="10"/>
      <c r="Y136" s="9">
        <v>1581.46</v>
      </c>
      <c r="Z136" s="10"/>
      <c r="AA136" s="9"/>
      <c r="AB136" s="10"/>
      <c r="AC136" s="9"/>
      <c r="AD136" s="10"/>
      <c r="AE136" s="11"/>
      <c r="AF136" s="10"/>
      <c r="AG136" s="9">
        <v>3378.51</v>
      </c>
      <c r="AH136" s="10"/>
      <c r="AI136" s="9"/>
      <c r="AJ136" s="10"/>
      <c r="AK136" s="9"/>
      <c r="AL136" s="10"/>
      <c r="AM136" s="11"/>
      <c r="AN136" s="10"/>
      <c r="AO136" s="9">
        <v>2474.1</v>
      </c>
      <c r="AP136" s="10"/>
      <c r="AQ136" s="9"/>
      <c r="AR136" s="10"/>
      <c r="AS136" s="9"/>
      <c r="AT136" s="10"/>
      <c r="AU136" s="11"/>
      <c r="AV136" s="10"/>
      <c r="AW136" s="9">
        <v>1902.44</v>
      </c>
      <c r="AX136" s="10"/>
      <c r="AY136" s="9"/>
      <c r="AZ136" s="10"/>
      <c r="BA136" s="9"/>
      <c r="BB136" s="10"/>
      <c r="BC136" s="11"/>
      <c r="BD136" s="10"/>
      <c r="BE136" s="9">
        <v>2342.83</v>
      </c>
      <c r="BF136" s="10"/>
      <c r="BG136" s="9">
        <v>0</v>
      </c>
      <c r="BH136" s="10"/>
      <c r="BI136" s="9">
        <f t="shared" si="182"/>
        <v>2342.83</v>
      </c>
      <c r="BJ136" s="10"/>
      <c r="BK136" s="11">
        <f t="shared" si="183"/>
        <v>1</v>
      </c>
      <c r="BL136" s="10"/>
      <c r="BM136" s="9">
        <v>2999.5</v>
      </c>
      <c r="BN136" s="10"/>
      <c r="BO136" s="9">
        <v>0</v>
      </c>
      <c r="BP136" s="10"/>
      <c r="BQ136" s="9">
        <f t="shared" si="184"/>
        <v>2999.5</v>
      </c>
      <c r="BR136" s="10"/>
      <c r="BS136" s="11">
        <f t="shared" si="185"/>
        <v>1</v>
      </c>
      <c r="BT136" s="10"/>
      <c r="BU136" s="9">
        <v>0</v>
      </c>
      <c r="BV136" s="10"/>
      <c r="BW136" s="9">
        <v>0</v>
      </c>
      <c r="BX136" s="10"/>
      <c r="BY136" s="9">
        <f t="shared" si="186"/>
        <v>0</v>
      </c>
      <c r="BZ136" s="10"/>
      <c r="CA136" s="11">
        <f t="shared" si="187"/>
        <v>0</v>
      </c>
      <c r="CB136" s="10"/>
      <c r="CC136" s="9">
        <f t="shared" si="188"/>
        <v>20347.2</v>
      </c>
      <c r="CD136" s="10"/>
      <c r="CE136" s="9">
        <f t="shared" si="189"/>
        <v>0</v>
      </c>
      <c r="CF136" s="10"/>
      <c r="CG136" s="9">
        <f t="shared" si="190"/>
        <v>20347.2</v>
      </c>
      <c r="CH136" s="10"/>
      <c r="CI136" s="11">
        <f t="shared" si="191"/>
        <v>1</v>
      </c>
    </row>
    <row r="137" spans="1:87" x14ac:dyDescent="0.3">
      <c r="A137" s="1"/>
      <c r="B137" s="1"/>
      <c r="C137" s="1"/>
      <c r="D137" s="1"/>
      <c r="E137" s="1"/>
      <c r="F137" s="1"/>
      <c r="G137" s="1" t="s">
        <v>157</v>
      </c>
      <c r="H137" s="1"/>
      <c r="I137" s="9">
        <v>214.41</v>
      </c>
      <c r="J137" s="10"/>
      <c r="K137" s="9">
        <v>0</v>
      </c>
      <c r="L137" s="10"/>
      <c r="M137" s="9">
        <f t="shared" ref="M137:M145" si="192">ROUND((I137-K137),5)</f>
        <v>214.41</v>
      </c>
      <c r="N137" s="10"/>
      <c r="O137" s="11">
        <f t="shared" ref="O137:O145" si="193">ROUND(IF(K137=0, IF(I137=0, 0, 1), I137/K137),5)</f>
        <v>1</v>
      </c>
      <c r="P137" s="10"/>
      <c r="Q137" s="9">
        <v>533.54</v>
      </c>
      <c r="R137" s="10"/>
      <c r="S137" s="9">
        <v>0</v>
      </c>
      <c r="T137" s="10"/>
      <c r="U137" s="9">
        <f t="shared" ref="U137:U145" si="194">ROUND((Q137-S137),5)</f>
        <v>533.54</v>
      </c>
      <c r="V137" s="10"/>
      <c r="W137" s="11">
        <f t="shared" ref="W137:W145" si="195">ROUND(IF(S137=0, IF(Q137=0, 0, 1), Q137/S137),5)</f>
        <v>1</v>
      </c>
      <c r="X137" s="10"/>
      <c r="Y137" s="9">
        <v>0</v>
      </c>
      <c r="Z137" s="10"/>
      <c r="AA137" s="9">
        <v>0</v>
      </c>
      <c r="AB137" s="10"/>
      <c r="AC137" s="9">
        <f t="shared" ref="AC137:AC145" si="196">ROUND((Y137-AA137),5)</f>
        <v>0</v>
      </c>
      <c r="AD137" s="10"/>
      <c r="AE137" s="11">
        <f t="shared" ref="AE137:AE145" si="197">ROUND(IF(AA137=0, IF(Y137=0, 0, 1), Y137/AA137),5)</f>
        <v>0</v>
      </c>
      <c r="AF137" s="10"/>
      <c r="AG137" s="9">
        <v>420.57</v>
      </c>
      <c r="AH137" s="10"/>
      <c r="AI137" s="9">
        <v>0</v>
      </c>
      <c r="AJ137" s="10"/>
      <c r="AK137" s="9">
        <f t="shared" ref="AK137:AK145" si="198">ROUND((AG137-AI137),5)</f>
        <v>420.57</v>
      </c>
      <c r="AL137" s="10"/>
      <c r="AM137" s="11">
        <f t="shared" ref="AM137:AM145" si="199">ROUND(IF(AI137=0, IF(AG137=0, 0, 1), AG137/AI137),5)</f>
        <v>1</v>
      </c>
      <c r="AN137" s="10"/>
      <c r="AO137" s="9">
        <v>465.84</v>
      </c>
      <c r="AP137" s="10"/>
      <c r="AQ137" s="9">
        <v>0</v>
      </c>
      <c r="AR137" s="10"/>
      <c r="AS137" s="9">
        <f t="shared" ref="AS137:AS145" si="200">ROUND((AO137-AQ137),5)</f>
        <v>465.84</v>
      </c>
      <c r="AT137" s="10"/>
      <c r="AU137" s="11">
        <f t="shared" ref="AU137:AU145" si="201">ROUND(IF(AQ137=0, IF(AO137=0, 0, 1), AO137/AQ137),5)</f>
        <v>1</v>
      </c>
      <c r="AV137" s="10"/>
      <c r="AW137" s="9">
        <v>381.1</v>
      </c>
      <c r="AX137" s="10"/>
      <c r="AY137" s="9">
        <v>0</v>
      </c>
      <c r="AZ137" s="10"/>
      <c r="BA137" s="9">
        <f t="shared" ref="BA137:BA145" si="202">ROUND((AW137-AY137),5)</f>
        <v>381.1</v>
      </c>
      <c r="BB137" s="10"/>
      <c r="BC137" s="11">
        <f t="shared" ref="BC137:BC145" si="203">ROUND(IF(AY137=0, IF(AW137=0, 0, 1), AW137/AY137),5)</f>
        <v>1</v>
      </c>
      <c r="BD137" s="10"/>
      <c r="BE137" s="9">
        <v>381.1</v>
      </c>
      <c r="BF137" s="10"/>
      <c r="BG137" s="9">
        <v>0</v>
      </c>
      <c r="BH137" s="10"/>
      <c r="BI137" s="9">
        <f t="shared" si="182"/>
        <v>381.1</v>
      </c>
      <c r="BJ137" s="10"/>
      <c r="BK137" s="11">
        <f t="shared" si="183"/>
        <v>1</v>
      </c>
      <c r="BL137" s="10"/>
      <c r="BM137" s="9">
        <v>762.2</v>
      </c>
      <c r="BN137" s="10"/>
      <c r="BO137" s="9">
        <v>0</v>
      </c>
      <c r="BP137" s="10"/>
      <c r="BQ137" s="9">
        <f t="shared" si="184"/>
        <v>762.2</v>
      </c>
      <c r="BR137" s="10"/>
      <c r="BS137" s="11">
        <f t="shared" si="185"/>
        <v>1</v>
      </c>
      <c r="BT137" s="10"/>
      <c r="BU137" s="9">
        <v>381.1</v>
      </c>
      <c r="BV137" s="10"/>
      <c r="BW137" s="9">
        <v>0</v>
      </c>
      <c r="BX137" s="10"/>
      <c r="BY137" s="9">
        <f t="shared" si="186"/>
        <v>381.1</v>
      </c>
      <c r="BZ137" s="10"/>
      <c r="CA137" s="11">
        <f t="shared" si="187"/>
        <v>1</v>
      </c>
      <c r="CB137" s="10"/>
      <c r="CC137" s="9">
        <f t="shared" si="188"/>
        <v>3539.86</v>
      </c>
      <c r="CD137" s="10"/>
      <c r="CE137" s="9">
        <f t="shared" si="189"/>
        <v>0</v>
      </c>
      <c r="CF137" s="10"/>
      <c r="CG137" s="9">
        <f t="shared" si="190"/>
        <v>3539.86</v>
      </c>
      <c r="CH137" s="10"/>
      <c r="CI137" s="11">
        <f t="shared" si="191"/>
        <v>1</v>
      </c>
    </row>
    <row r="138" spans="1:87" x14ac:dyDescent="0.3">
      <c r="A138" s="1"/>
      <c r="B138" s="1"/>
      <c r="C138" s="1"/>
      <c r="D138" s="1"/>
      <c r="E138" s="1"/>
      <c r="F138" s="1"/>
      <c r="G138" s="1" t="s">
        <v>156</v>
      </c>
      <c r="H138" s="1"/>
      <c r="I138" s="9">
        <v>0</v>
      </c>
      <c r="J138" s="10"/>
      <c r="K138" s="9">
        <v>0</v>
      </c>
      <c r="L138" s="10"/>
      <c r="M138" s="9">
        <f t="shared" si="192"/>
        <v>0</v>
      </c>
      <c r="N138" s="10"/>
      <c r="O138" s="11">
        <f t="shared" si="193"/>
        <v>0</v>
      </c>
      <c r="P138" s="10"/>
      <c r="Q138" s="9">
        <v>0</v>
      </c>
      <c r="R138" s="10"/>
      <c r="S138" s="9">
        <v>0</v>
      </c>
      <c r="T138" s="10"/>
      <c r="U138" s="9">
        <f t="shared" si="194"/>
        <v>0</v>
      </c>
      <c r="V138" s="10"/>
      <c r="W138" s="11">
        <f t="shared" si="195"/>
        <v>0</v>
      </c>
      <c r="X138" s="10"/>
      <c r="Y138" s="9">
        <v>695.25</v>
      </c>
      <c r="Z138" s="10"/>
      <c r="AA138" s="9">
        <v>0</v>
      </c>
      <c r="AB138" s="10"/>
      <c r="AC138" s="9">
        <f t="shared" si="196"/>
        <v>695.25</v>
      </c>
      <c r="AD138" s="10"/>
      <c r="AE138" s="11">
        <f t="shared" si="197"/>
        <v>1</v>
      </c>
      <c r="AF138" s="10"/>
      <c r="AG138" s="9">
        <v>1166.5</v>
      </c>
      <c r="AH138" s="10"/>
      <c r="AI138" s="9">
        <v>0</v>
      </c>
      <c r="AJ138" s="10"/>
      <c r="AK138" s="9">
        <f t="shared" si="198"/>
        <v>1166.5</v>
      </c>
      <c r="AL138" s="10"/>
      <c r="AM138" s="11">
        <f t="shared" si="199"/>
        <v>1</v>
      </c>
      <c r="AN138" s="10"/>
      <c r="AO138" s="9">
        <v>1982.75</v>
      </c>
      <c r="AP138" s="10"/>
      <c r="AQ138" s="9">
        <v>0</v>
      </c>
      <c r="AR138" s="10"/>
      <c r="AS138" s="9">
        <f t="shared" si="200"/>
        <v>1982.75</v>
      </c>
      <c r="AT138" s="10"/>
      <c r="AU138" s="11">
        <f t="shared" si="201"/>
        <v>1</v>
      </c>
      <c r="AV138" s="10"/>
      <c r="AW138" s="9">
        <v>1349.75</v>
      </c>
      <c r="AX138" s="10"/>
      <c r="AY138" s="9">
        <v>0</v>
      </c>
      <c r="AZ138" s="10"/>
      <c r="BA138" s="9">
        <f t="shared" si="202"/>
        <v>1349.75</v>
      </c>
      <c r="BB138" s="10"/>
      <c r="BC138" s="11">
        <f t="shared" si="203"/>
        <v>1</v>
      </c>
      <c r="BD138" s="10"/>
      <c r="BE138" s="9">
        <v>4500</v>
      </c>
      <c r="BF138" s="10"/>
      <c r="BG138" s="9">
        <v>0</v>
      </c>
      <c r="BH138" s="10"/>
      <c r="BI138" s="9">
        <f t="shared" si="182"/>
        <v>4500</v>
      </c>
      <c r="BJ138" s="10"/>
      <c r="BK138" s="11">
        <f t="shared" si="183"/>
        <v>1</v>
      </c>
      <c r="BL138" s="10"/>
      <c r="BM138" s="9">
        <v>347.63</v>
      </c>
      <c r="BN138" s="10"/>
      <c r="BO138" s="9">
        <v>0</v>
      </c>
      <c r="BP138" s="10"/>
      <c r="BQ138" s="9">
        <f t="shared" si="184"/>
        <v>347.63</v>
      </c>
      <c r="BR138" s="10"/>
      <c r="BS138" s="11">
        <f t="shared" si="185"/>
        <v>1</v>
      </c>
      <c r="BT138" s="10"/>
      <c r="BU138" s="9">
        <v>1450.63</v>
      </c>
      <c r="BV138" s="10"/>
      <c r="BW138" s="9">
        <v>0</v>
      </c>
      <c r="BX138" s="10"/>
      <c r="BY138" s="9">
        <f t="shared" si="186"/>
        <v>1450.63</v>
      </c>
      <c r="BZ138" s="10"/>
      <c r="CA138" s="11">
        <f t="shared" si="187"/>
        <v>1</v>
      </c>
      <c r="CB138" s="10"/>
      <c r="CC138" s="9">
        <f t="shared" si="188"/>
        <v>11492.51</v>
      </c>
      <c r="CD138" s="10"/>
      <c r="CE138" s="9">
        <f t="shared" si="189"/>
        <v>0</v>
      </c>
      <c r="CF138" s="10"/>
      <c r="CG138" s="9">
        <f t="shared" si="190"/>
        <v>11492.51</v>
      </c>
      <c r="CH138" s="10"/>
      <c r="CI138" s="11">
        <f t="shared" si="191"/>
        <v>1</v>
      </c>
    </row>
    <row r="139" spans="1:87" x14ac:dyDescent="0.3">
      <c r="A139" s="1"/>
      <c r="B139" s="1"/>
      <c r="C139" s="1"/>
      <c r="D139" s="1"/>
      <c r="E139" s="1"/>
      <c r="F139" s="1"/>
      <c r="G139" s="1" t="s">
        <v>155</v>
      </c>
      <c r="H139" s="1"/>
      <c r="I139" s="9">
        <v>48</v>
      </c>
      <c r="J139" s="10"/>
      <c r="K139" s="9">
        <v>0</v>
      </c>
      <c r="L139" s="10"/>
      <c r="M139" s="9">
        <f t="shared" si="192"/>
        <v>48</v>
      </c>
      <c r="N139" s="10"/>
      <c r="O139" s="11">
        <f t="shared" si="193"/>
        <v>1</v>
      </c>
      <c r="P139" s="10"/>
      <c r="Q139" s="9">
        <v>1952.26</v>
      </c>
      <c r="R139" s="10"/>
      <c r="S139" s="9">
        <v>0</v>
      </c>
      <c r="T139" s="10"/>
      <c r="U139" s="9">
        <f t="shared" si="194"/>
        <v>1952.26</v>
      </c>
      <c r="V139" s="10"/>
      <c r="W139" s="11">
        <f t="shared" si="195"/>
        <v>1</v>
      </c>
      <c r="X139" s="10"/>
      <c r="Y139" s="9">
        <v>2795.59</v>
      </c>
      <c r="Z139" s="10"/>
      <c r="AA139" s="9">
        <v>0</v>
      </c>
      <c r="AB139" s="10"/>
      <c r="AC139" s="9">
        <f t="shared" si="196"/>
        <v>2795.59</v>
      </c>
      <c r="AD139" s="10"/>
      <c r="AE139" s="11">
        <f t="shared" si="197"/>
        <v>1</v>
      </c>
      <c r="AF139" s="10"/>
      <c r="AG139" s="9">
        <v>126.4</v>
      </c>
      <c r="AH139" s="10"/>
      <c r="AI139" s="9">
        <v>0</v>
      </c>
      <c r="AJ139" s="10"/>
      <c r="AK139" s="9">
        <f t="shared" si="198"/>
        <v>126.4</v>
      </c>
      <c r="AL139" s="10"/>
      <c r="AM139" s="11">
        <f t="shared" si="199"/>
        <v>1</v>
      </c>
      <c r="AN139" s="10"/>
      <c r="AO139" s="9">
        <v>76</v>
      </c>
      <c r="AP139" s="10"/>
      <c r="AQ139" s="9">
        <v>0</v>
      </c>
      <c r="AR139" s="10"/>
      <c r="AS139" s="9">
        <f t="shared" si="200"/>
        <v>76</v>
      </c>
      <c r="AT139" s="10"/>
      <c r="AU139" s="11">
        <f t="shared" si="201"/>
        <v>1</v>
      </c>
      <c r="AV139" s="10"/>
      <c r="AW139" s="9">
        <v>277.29000000000002</v>
      </c>
      <c r="AX139" s="10"/>
      <c r="AY139" s="9">
        <v>0</v>
      </c>
      <c r="AZ139" s="10"/>
      <c r="BA139" s="9">
        <f t="shared" si="202"/>
        <v>277.29000000000002</v>
      </c>
      <c r="BB139" s="10"/>
      <c r="BC139" s="11">
        <f t="shared" si="203"/>
        <v>1</v>
      </c>
      <c r="BD139" s="10"/>
      <c r="BE139" s="9">
        <v>39</v>
      </c>
      <c r="BF139" s="10"/>
      <c r="BG139" s="9">
        <v>0</v>
      </c>
      <c r="BH139" s="10"/>
      <c r="BI139" s="9">
        <f t="shared" si="182"/>
        <v>39</v>
      </c>
      <c r="BJ139" s="10"/>
      <c r="BK139" s="11">
        <f t="shared" si="183"/>
        <v>1</v>
      </c>
      <c r="BL139" s="10"/>
      <c r="BM139" s="9">
        <v>153</v>
      </c>
      <c r="BN139" s="10"/>
      <c r="BO139" s="9">
        <v>0</v>
      </c>
      <c r="BP139" s="10"/>
      <c r="BQ139" s="9">
        <f t="shared" si="184"/>
        <v>153</v>
      </c>
      <c r="BR139" s="10"/>
      <c r="BS139" s="11">
        <f t="shared" si="185"/>
        <v>1</v>
      </c>
      <c r="BT139" s="10"/>
      <c r="BU139" s="9">
        <v>748</v>
      </c>
      <c r="BV139" s="10"/>
      <c r="BW139" s="9">
        <v>0</v>
      </c>
      <c r="BX139" s="10"/>
      <c r="BY139" s="9">
        <f t="shared" si="186"/>
        <v>748</v>
      </c>
      <c r="BZ139" s="10"/>
      <c r="CA139" s="11">
        <f t="shared" si="187"/>
        <v>1</v>
      </c>
      <c r="CB139" s="10"/>
      <c r="CC139" s="9">
        <f t="shared" si="188"/>
        <v>6215.54</v>
      </c>
      <c r="CD139" s="10"/>
      <c r="CE139" s="9">
        <f t="shared" si="189"/>
        <v>0</v>
      </c>
      <c r="CF139" s="10"/>
      <c r="CG139" s="9">
        <f t="shared" si="190"/>
        <v>6215.54</v>
      </c>
      <c r="CH139" s="10"/>
      <c r="CI139" s="11">
        <f t="shared" si="191"/>
        <v>1</v>
      </c>
    </row>
    <row r="140" spans="1:87" x14ac:dyDescent="0.3">
      <c r="A140" s="1"/>
      <c r="B140" s="1"/>
      <c r="C140" s="1"/>
      <c r="D140" s="1"/>
      <c r="E140" s="1"/>
      <c r="F140" s="1"/>
      <c r="G140" s="1" t="s">
        <v>154</v>
      </c>
      <c r="H140" s="1"/>
      <c r="I140" s="9">
        <v>0</v>
      </c>
      <c r="J140" s="10"/>
      <c r="K140" s="9">
        <v>0</v>
      </c>
      <c r="L140" s="10"/>
      <c r="M140" s="9">
        <f t="shared" si="192"/>
        <v>0</v>
      </c>
      <c r="N140" s="10"/>
      <c r="O140" s="11">
        <f t="shared" si="193"/>
        <v>0</v>
      </c>
      <c r="P140" s="10"/>
      <c r="Q140" s="9">
        <v>0</v>
      </c>
      <c r="R140" s="10"/>
      <c r="S140" s="9">
        <v>0</v>
      </c>
      <c r="T140" s="10"/>
      <c r="U140" s="9">
        <f t="shared" si="194"/>
        <v>0</v>
      </c>
      <c r="V140" s="10"/>
      <c r="W140" s="11">
        <f t="shared" si="195"/>
        <v>0</v>
      </c>
      <c r="X140" s="10"/>
      <c r="Y140" s="9">
        <v>0</v>
      </c>
      <c r="Z140" s="10"/>
      <c r="AA140" s="9">
        <v>0</v>
      </c>
      <c r="AB140" s="10"/>
      <c r="AC140" s="9">
        <f t="shared" si="196"/>
        <v>0</v>
      </c>
      <c r="AD140" s="10"/>
      <c r="AE140" s="11">
        <f t="shared" si="197"/>
        <v>0</v>
      </c>
      <c r="AF140" s="10"/>
      <c r="AG140" s="9">
        <v>0</v>
      </c>
      <c r="AH140" s="10"/>
      <c r="AI140" s="9">
        <v>0</v>
      </c>
      <c r="AJ140" s="10"/>
      <c r="AK140" s="9">
        <f t="shared" si="198"/>
        <v>0</v>
      </c>
      <c r="AL140" s="10"/>
      <c r="AM140" s="11">
        <f t="shared" si="199"/>
        <v>0</v>
      </c>
      <c r="AN140" s="10"/>
      <c r="AO140" s="9">
        <v>0</v>
      </c>
      <c r="AP140" s="10"/>
      <c r="AQ140" s="9">
        <v>0</v>
      </c>
      <c r="AR140" s="10"/>
      <c r="AS140" s="9">
        <f t="shared" si="200"/>
        <v>0</v>
      </c>
      <c r="AT140" s="10"/>
      <c r="AU140" s="11">
        <f t="shared" si="201"/>
        <v>0</v>
      </c>
      <c r="AV140" s="10"/>
      <c r="AW140" s="9">
        <v>0</v>
      </c>
      <c r="AX140" s="10"/>
      <c r="AY140" s="9">
        <v>0</v>
      </c>
      <c r="AZ140" s="10"/>
      <c r="BA140" s="9">
        <f t="shared" si="202"/>
        <v>0</v>
      </c>
      <c r="BB140" s="10"/>
      <c r="BC140" s="11">
        <f t="shared" si="203"/>
        <v>0</v>
      </c>
      <c r="BD140" s="10"/>
      <c r="BE140" s="9">
        <v>0</v>
      </c>
      <c r="BF140" s="10"/>
      <c r="BG140" s="9">
        <v>0</v>
      </c>
      <c r="BH140" s="10"/>
      <c r="BI140" s="9">
        <f t="shared" si="182"/>
        <v>0</v>
      </c>
      <c r="BJ140" s="10"/>
      <c r="BK140" s="11">
        <f t="shared" si="183"/>
        <v>0</v>
      </c>
      <c r="BL140" s="10"/>
      <c r="BM140" s="9">
        <v>250</v>
      </c>
      <c r="BN140" s="10"/>
      <c r="BO140" s="9">
        <v>0</v>
      </c>
      <c r="BP140" s="10"/>
      <c r="BQ140" s="9">
        <f t="shared" si="184"/>
        <v>250</v>
      </c>
      <c r="BR140" s="10"/>
      <c r="BS140" s="11">
        <f t="shared" si="185"/>
        <v>1</v>
      </c>
      <c r="BT140" s="10"/>
      <c r="BU140" s="9">
        <v>0</v>
      </c>
      <c r="BV140" s="10"/>
      <c r="BW140" s="9">
        <v>0</v>
      </c>
      <c r="BX140" s="10"/>
      <c r="BY140" s="9">
        <f t="shared" si="186"/>
        <v>0</v>
      </c>
      <c r="BZ140" s="10"/>
      <c r="CA140" s="11">
        <f t="shared" si="187"/>
        <v>0</v>
      </c>
      <c r="CB140" s="10"/>
      <c r="CC140" s="9">
        <f t="shared" si="188"/>
        <v>250</v>
      </c>
      <c r="CD140" s="10"/>
      <c r="CE140" s="9">
        <f t="shared" si="189"/>
        <v>0</v>
      </c>
      <c r="CF140" s="10"/>
      <c r="CG140" s="9">
        <f t="shared" si="190"/>
        <v>250</v>
      </c>
      <c r="CH140" s="10"/>
      <c r="CI140" s="11">
        <f t="shared" si="191"/>
        <v>1</v>
      </c>
    </row>
    <row r="141" spans="1:87" ht="19.5" thickBot="1" x14ac:dyDescent="0.35">
      <c r="A141" s="1"/>
      <c r="B141" s="1"/>
      <c r="C141" s="1"/>
      <c r="D141" s="1"/>
      <c r="E141" s="1"/>
      <c r="F141" s="1"/>
      <c r="G141" s="1" t="s">
        <v>153</v>
      </c>
      <c r="H141" s="1"/>
      <c r="I141" s="12">
        <v>0</v>
      </c>
      <c r="J141" s="10"/>
      <c r="K141" s="12">
        <v>4166</v>
      </c>
      <c r="L141" s="10"/>
      <c r="M141" s="12">
        <f t="shared" si="192"/>
        <v>-4166</v>
      </c>
      <c r="N141" s="10"/>
      <c r="O141" s="13">
        <f t="shared" si="193"/>
        <v>0</v>
      </c>
      <c r="P141" s="10"/>
      <c r="Q141" s="12">
        <v>636.89</v>
      </c>
      <c r="R141" s="10"/>
      <c r="S141" s="12">
        <v>4166</v>
      </c>
      <c r="T141" s="10"/>
      <c r="U141" s="12">
        <f t="shared" si="194"/>
        <v>-3529.11</v>
      </c>
      <c r="V141" s="10"/>
      <c r="W141" s="13">
        <f t="shared" si="195"/>
        <v>0.15287999999999999</v>
      </c>
      <c r="X141" s="10"/>
      <c r="Y141" s="12">
        <v>225.93</v>
      </c>
      <c r="Z141" s="10"/>
      <c r="AA141" s="12">
        <v>4166</v>
      </c>
      <c r="AB141" s="10"/>
      <c r="AC141" s="12">
        <f t="shared" si="196"/>
        <v>-3940.07</v>
      </c>
      <c r="AD141" s="10"/>
      <c r="AE141" s="13">
        <f t="shared" si="197"/>
        <v>5.423E-2</v>
      </c>
      <c r="AF141" s="10"/>
      <c r="AG141" s="12">
        <v>0</v>
      </c>
      <c r="AH141" s="10"/>
      <c r="AI141" s="12">
        <v>4166</v>
      </c>
      <c r="AJ141" s="10"/>
      <c r="AK141" s="12">
        <f t="shared" si="198"/>
        <v>-4166</v>
      </c>
      <c r="AL141" s="10"/>
      <c r="AM141" s="13">
        <f t="shared" si="199"/>
        <v>0</v>
      </c>
      <c r="AN141" s="10"/>
      <c r="AO141" s="12">
        <v>0</v>
      </c>
      <c r="AP141" s="10"/>
      <c r="AQ141" s="12">
        <v>4167</v>
      </c>
      <c r="AR141" s="10"/>
      <c r="AS141" s="12">
        <f t="shared" si="200"/>
        <v>-4167</v>
      </c>
      <c r="AT141" s="10"/>
      <c r="AU141" s="13">
        <f t="shared" si="201"/>
        <v>0</v>
      </c>
      <c r="AV141" s="10"/>
      <c r="AW141" s="12">
        <v>0</v>
      </c>
      <c r="AX141" s="10"/>
      <c r="AY141" s="12">
        <v>4167</v>
      </c>
      <c r="AZ141" s="10"/>
      <c r="BA141" s="12">
        <f t="shared" si="202"/>
        <v>-4167</v>
      </c>
      <c r="BB141" s="10"/>
      <c r="BC141" s="13">
        <f t="shared" si="203"/>
        <v>0</v>
      </c>
      <c r="BD141" s="10"/>
      <c r="BE141" s="12">
        <v>0</v>
      </c>
      <c r="BF141" s="10"/>
      <c r="BG141" s="12">
        <v>4167</v>
      </c>
      <c r="BH141" s="10"/>
      <c r="BI141" s="12">
        <f t="shared" si="182"/>
        <v>-4167</v>
      </c>
      <c r="BJ141" s="10"/>
      <c r="BK141" s="13">
        <f t="shared" si="183"/>
        <v>0</v>
      </c>
      <c r="BL141" s="10"/>
      <c r="BM141" s="12">
        <v>0</v>
      </c>
      <c r="BN141" s="10"/>
      <c r="BO141" s="12">
        <v>4167</v>
      </c>
      <c r="BP141" s="10"/>
      <c r="BQ141" s="12">
        <f t="shared" si="184"/>
        <v>-4167</v>
      </c>
      <c r="BR141" s="10"/>
      <c r="BS141" s="13">
        <f t="shared" si="185"/>
        <v>0</v>
      </c>
      <c r="BT141" s="10"/>
      <c r="BU141" s="12">
        <v>0</v>
      </c>
      <c r="BV141" s="10"/>
      <c r="BW141" s="12">
        <v>4167</v>
      </c>
      <c r="BX141" s="10"/>
      <c r="BY141" s="12">
        <f t="shared" si="186"/>
        <v>-4167</v>
      </c>
      <c r="BZ141" s="10"/>
      <c r="CA141" s="13">
        <f t="shared" si="187"/>
        <v>0</v>
      </c>
      <c r="CB141" s="10"/>
      <c r="CC141" s="12">
        <f t="shared" si="188"/>
        <v>862.82</v>
      </c>
      <c r="CD141" s="10"/>
      <c r="CE141" s="12">
        <f t="shared" si="189"/>
        <v>37499</v>
      </c>
      <c r="CF141" s="10"/>
      <c r="CG141" s="12">
        <f t="shared" si="190"/>
        <v>-36636.18</v>
      </c>
      <c r="CH141" s="10"/>
      <c r="CI141" s="13">
        <f t="shared" si="191"/>
        <v>2.3009999999999999E-2</v>
      </c>
    </row>
    <row r="142" spans="1:87" x14ac:dyDescent="0.3">
      <c r="A142" s="1"/>
      <c r="B142" s="1"/>
      <c r="C142" s="1"/>
      <c r="D142" s="1"/>
      <c r="E142" s="1"/>
      <c r="F142" s="1" t="s">
        <v>152</v>
      </c>
      <c r="G142" s="1"/>
      <c r="H142" s="1"/>
      <c r="I142" s="9">
        <f>ROUND(SUM(I134:I141),5)</f>
        <v>5862.41</v>
      </c>
      <c r="J142" s="10"/>
      <c r="K142" s="9">
        <f>ROUND(SUM(K134:K141),5)</f>
        <v>4166</v>
      </c>
      <c r="L142" s="10"/>
      <c r="M142" s="9">
        <f t="shared" si="192"/>
        <v>1696.41</v>
      </c>
      <c r="N142" s="10"/>
      <c r="O142" s="11">
        <f t="shared" si="193"/>
        <v>1.4072</v>
      </c>
      <c r="P142" s="10"/>
      <c r="Q142" s="9">
        <f>ROUND(SUM(Q134:Q141),5)</f>
        <v>18096.419999999998</v>
      </c>
      <c r="R142" s="10"/>
      <c r="S142" s="9">
        <f>ROUND(SUM(S134:S141),5)</f>
        <v>4166</v>
      </c>
      <c r="T142" s="10"/>
      <c r="U142" s="9">
        <f t="shared" si="194"/>
        <v>13930.42</v>
      </c>
      <c r="V142" s="10"/>
      <c r="W142" s="11">
        <f t="shared" si="195"/>
        <v>4.3438400000000001</v>
      </c>
      <c r="X142" s="10"/>
      <c r="Y142" s="9">
        <f>ROUND(SUM(Y134:Y141),5)</f>
        <v>5298.23</v>
      </c>
      <c r="Z142" s="10"/>
      <c r="AA142" s="9">
        <f>ROUND(SUM(AA134:AA141),5)</f>
        <v>4166</v>
      </c>
      <c r="AB142" s="10"/>
      <c r="AC142" s="9">
        <f t="shared" si="196"/>
        <v>1132.23</v>
      </c>
      <c r="AD142" s="10"/>
      <c r="AE142" s="11">
        <f t="shared" si="197"/>
        <v>1.2717799999999999</v>
      </c>
      <c r="AF142" s="10"/>
      <c r="AG142" s="9">
        <f>ROUND(SUM(AG134:AG141),5)</f>
        <v>5091.9799999999996</v>
      </c>
      <c r="AH142" s="10"/>
      <c r="AI142" s="9">
        <f>ROUND(SUM(AI134:AI141),5)</f>
        <v>4166</v>
      </c>
      <c r="AJ142" s="10"/>
      <c r="AK142" s="9">
        <f t="shared" si="198"/>
        <v>925.98</v>
      </c>
      <c r="AL142" s="10"/>
      <c r="AM142" s="11">
        <f t="shared" si="199"/>
        <v>1.22227</v>
      </c>
      <c r="AN142" s="10"/>
      <c r="AO142" s="9">
        <f>ROUND(SUM(AO134:AO141),5)</f>
        <v>4998.6899999999996</v>
      </c>
      <c r="AP142" s="10"/>
      <c r="AQ142" s="9">
        <f>ROUND(SUM(AQ134:AQ141),5)</f>
        <v>4167</v>
      </c>
      <c r="AR142" s="10"/>
      <c r="AS142" s="9">
        <f t="shared" si="200"/>
        <v>831.69</v>
      </c>
      <c r="AT142" s="10"/>
      <c r="AU142" s="11">
        <f t="shared" si="201"/>
        <v>1.1995899999999999</v>
      </c>
      <c r="AV142" s="10"/>
      <c r="AW142" s="9">
        <f>ROUND(SUM(AW134:AW141),5)</f>
        <v>3910.58</v>
      </c>
      <c r="AX142" s="10"/>
      <c r="AY142" s="9">
        <f>ROUND(SUM(AY134:AY141),5)</f>
        <v>4167</v>
      </c>
      <c r="AZ142" s="10"/>
      <c r="BA142" s="9">
        <f t="shared" si="202"/>
        <v>-256.42</v>
      </c>
      <c r="BB142" s="10"/>
      <c r="BC142" s="11">
        <f t="shared" si="203"/>
        <v>0.93845999999999996</v>
      </c>
      <c r="BD142" s="10"/>
      <c r="BE142" s="9">
        <f>ROUND(SUM(BE134:BE141),5)</f>
        <v>7262.93</v>
      </c>
      <c r="BF142" s="10"/>
      <c r="BG142" s="9">
        <f>ROUND(SUM(BG134:BG141),5)</f>
        <v>4167</v>
      </c>
      <c r="BH142" s="10"/>
      <c r="BI142" s="9">
        <f t="shared" si="182"/>
        <v>3095.93</v>
      </c>
      <c r="BJ142" s="10"/>
      <c r="BK142" s="11">
        <f t="shared" si="183"/>
        <v>1.7429600000000001</v>
      </c>
      <c r="BL142" s="10"/>
      <c r="BM142" s="9">
        <f>ROUND(SUM(BM134:BM141),5)</f>
        <v>4512.33</v>
      </c>
      <c r="BN142" s="10"/>
      <c r="BO142" s="9">
        <f>ROUND(SUM(BO134:BO141),5)</f>
        <v>4167</v>
      </c>
      <c r="BP142" s="10"/>
      <c r="BQ142" s="9">
        <f t="shared" si="184"/>
        <v>345.33</v>
      </c>
      <c r="BR142" s="10"/>
      <c r="BS142" s="11">
        <f t="shared" si="185"/>
        <v>1.08287</v>
      </c>
      <c r="BT142" s="10"/>
      <c r="BU142" s="9">
        <f>ROUND(SUM(BU134:BU141),5)</f>
        <v>2579.73</v>
      </c>
      <c r="BV142" s="10"/>
      <c r="BW142" s="9">
        <f>ROUND(SUM(BW134:BW141),5)</f>
        <v>4167</v>
      </c>
      <c r="BX142" s="10"/>
      <c r="BY142" s="9">
        <f t="shared" si="186"/>
        <v>-1587.27</v>
      </c>
      <c r="BZ142" s="10"/>
      <c r="CA142" s="11">
        <f t="shared" si="187"/>
        <v>0.61909000000000003</v>
      </c>
      <c r="CB142" s="10"/>
      <c r="CC142" s="9">
        <f t="shared" si="188"/>
        <v>57613.3</v>
      </c>
      <c r="CD142" s="10"/>
      <c r="CE142" s="9">
        <f t="shared" si="189"/>
        <v>37499</v>
      </c>
      <c r="CF142" s="10"/>
      <c r="CG142" s="9">
        <f t="shared" si="190"/>
        <v>20114.3</v>
      </c>
      <c r="CH142" s="10"/>
      <c r="CI142" s="11">
        <f t="shared" si="191"/>
        <v>1.5364</v>
      </c>
    </row>
    <row r="143" spans="1:87" x14ac:dyDescent="0.3">
      <c r="A143" s="1"/>
      <c r="B143" s="1"/>
      <c r="C143" s="1"/>
      <c r="D143" s="1"/>
      <c r="E143" s="1"/>
      <c r="F143" s="1" t="s">
        <v>151</v>
      </c>
      <c r="G143" s="1"/>
      <c r="H143" s="1"/>
      <c r="I143" s="9">
        <v>6453.7</v>
      </c>
      <c r="J143" s="10"/>
      <c r="K143" s="9">
        <v>1666</v>
      </c>
      <c r="L143" s="10"/>
      <c r="M143" s="9">
        <f t="shared" si="192"/>
        <v>4787.7</v>
      </c>
      <c r="N143" s="10"/>
      <c r="O143" s="11">
        <f t="shared" si="193"/>
        <v>3.8737699999999999</v>
      </c>
      <c r="P143" s="10"/>
      <c r="Q143" s="9">
        <v>3438.25</v>
      </c>
      <c r="R143" s="10"/>
      <c r="S143" s="9">
        <v>1666</v>
      </c>
      <c r="T143" s="10"/>
      <c r="U143" s="9">
        <f t="shared" si="194"/>
        <v>1772.25</v>
      </c>
      <c r="V143" s="10"/>
      <c r="W143" s="11">
        <f t="shared" si="195"/>
        <v>2.0637799999999999</v>
      </c>
      <c r="X143" s="10"/>
      <c r="Y143" s="9">
        <v>968.46</v>
      </c>
      <c r="Z143" s="10"/>
      <c r="AA143" s="9">
        <v>1666</v>
      </c>
      <c r="AB143" s="10"/>
      <c r="AC143" s="9">
        <f t="shared" si="196"/>
        <v>-697.54</v>
      </c>
      <c r="AD143" s="10"/>
      <c r="AE143" s="11">
        <f t="shared" si="197"/>
        <v>0.58130999999999999</v>
      </c>
      <c r="AF143" s="10"/>
      <c r="AG143" s="9">
        <v>763.33</v>
      </c>
      <c r="AH143" s="10"/>
      <c r="AI143" s="9">
        <v>1666</v>
      </c>
      <c r="AJ143" s="10"/>
      <c r="AK143" s="9">
        <f t="shared" si="198"/>
        <v>-902.67</v>
      </c>
      <c r="AL143" s="10"/>
      <c r="AM143" s="11">
        <f t="shared" si="199"/>
        <v>0.45817999999999998</v>
      </c>
      <c r="AN143" s="10"/>
      <c r="AO143" s="9">
        <v>-554.41999999999996</v>
      </c>
      <c r="AP143" s="10"/>
      <c r="AQ143" s="9">
        <v>1667</v>
      </c>
      <c r="AR143" s="10"/>
      <c r="AS143" s="9">
        <f t="shared" si="200"/>
        <v>-2221.42</v>
      </c>
      <c r="AT143" s="10"/>
      <c r="AU143" s="11">
        <f t="shared" si="201"/>
        <v>-0.33259</v>
      </c>
      <c r="AV143" s="10"/>
      <c r="AW143" s="9">
        <v>2663.6</v>
      </c>
      <c r="AX143" s="10"/>
      <c r="AY143" s="9">
        <v>1667</v>
      </c>
      <c r="AZ143" s="10"/>
      <c r="BA143" s="9">
        <f t="shared" si="202"/>
        <v>996.6</v>
      </c>
      <c r="BB143" s="10"/>
      <c r="BC143" s="11">
        <f t="shared" si="203"/>
        <v>1.5978399999999999</v>
      </c>
      <c r="BD143" s="10"/>
      <c r="BE143" s="9">
        <v>1232.45</v>
      </c>
      <c r="BF143" s="10"/>
      <c r="BG143" s="9">
        <v>1667</v>
      </c>
      <c r="BH143" s="10"/>
      <c r="BI143" s="9">
        <f t="shared" si="182"/>
        <v>-434.55</v>
      </c>
      <c r="BJ143" s="10"/>
      <c r="BK143" s="11">
        <f t="shared" si="183"/>
        <v>0.73931999999999998</v>
      </c>
      <c r="BL143" s="10"/>
      <c r="BM143" s="9">
        <v>3540.08</v>
      </c>
      <c r="BN143" s="10"/>
      <c r="BO143" s="9">
        <v>1667</v>
      </c>
      <c r="BP143" s="10"/>
      <c r="BQ143" s="9">
        <f t="shared" si="184"/>
        <v>1873.08</v>
      </c>
      <c r="BR143" s="10"/>
      <c r="BS143" s="11">
        <f t="shared" si="185"/>
        <v>2.1236199999999998</v>
      </c>
      <c r="BT143" s="10"/>
      <c r="BU143" s="9">
        <v>6312.94</v>
      </c>
      <c r="BV143" s="10"/>
      <c r="BW143" s="9">
        <v>1667</v>
      </c>
      <c r="BX143" s="10"/>
      <c r="BY143" s="9">
        <f t="shared" si="186"/>
        <v>4645.9399999999996</v>
      </c>
      <c r="BZ143" s="10"/>
      <c r="CA143" s="11">
        <f t="shared" si="187"/>
        <v>3.78701</v>
      </c>
      <c r="CB143" s="10"/>
      <c r="CC143" s="9">
        <f t="shared" si="188"/>
        <v>24818.39</v>
      </c>
      <c r="CD143" s="10"/>
      <c r="CE143" s="9">
        <f t="shared" si="189"/>
        <v>14999</v>
      </c>
      <c r="CF143" s="10"/>
      <c r="CG143" s="9">
        <f t="shared" si="190"/>
        <v>9819.39</v>
      </c>
      <c r="CH143" s="10"/>
      <c r="CI143" s="22">
        <f t="shared" si="191"/>
        <v>1.6546700000000001</v>
      </c>
    </row>
    <row r="144" spans="1:87" ht="19.5" thickBot="1" x14ac:dyDescent="0.35">
      <c r="A144" s="1"/>
      <c r="B144" s="1"/>
      <c r="C144" s="1"/>
      <c r="D144" s="1"/>
      <c r="E144" s="1"/>
      <c r="F144" s="1" t="s">
        <v>150</v>
      </c>
      <c r="G144" s="1"/>
      <c r="H144" s="1"/>
      <c r="I144" s="12">
        <v>0</v>
      </c>
      <c r="J144" s="10"/>
      <c r="K144" s="12">
        <v>833</v>
      </c>
      <c r="L144" s="10"/>
      <c r="M144" s="12">
        <f t="shared" si="192"/>
        <v>-833</v>
      </c>
      <c r="N144" s="10"/>
      <c r="O144" s="13">
        <f t="shared" si="193"/>
        <v>0</v>
      </c>
      <c r="P144" s="10"/>
      <c r="Q144" s="12">
        <v>0</v>
      </c>
      <c r="R144" s="10"/>
      <c r="S144" s="12">
        <v>833</v>
      </c>
      <c r="T144" s="10"/>
      <c r="U144" s="12">
        <f t="shared" si="194"/>
        <v>-833</v>
      </c>
      <c r="V144" s="10"/>
      <c r="W144" s="13">
        <f t="shared" si="195"/>
        <v>0</v>
      </c>
      <c r="X144" s="10"/>
      <c r="Y144" s="12">
        <v>0</v>
      </c>
      <c r="Z144" s="10"/>
      <c r="AA144" s="12">
        <v>833</v>
      </c>
      <c r="AB144" s="10"/>
      <c r="AC144" s="12">
        <f t="shared" si="196"/>
        <v>-833</v>
      </c>
      <c r="AD144" s="10"/>
      <c r="AE144" s="13">
        <f t="shared" si="197"/>
        <v>0</v>
      </c>
      <c r="AF144" s="10"/>
      <c r="AG144" s="12">
        <v>0</v>
      </c>
      <c r="AH144" s="10"/>
      <c r="AI144" s="12">
        <v>833</v>
      </c>
      <c r="AJ144" s="10"/>
      <c r="AK144" s="12">
        <f t="shared" si="198"/>
        <v>-833</v>
      </c>
      <c r="AL144" s="10"/>
      <c r="AM144" s="13">
        <f t="shared" si="199"/>
        <v>0</v>
      </c>
      <c r="AN144" s="10"/>
      <c r="AO144" s="12">
        <v>0</v>
      </c>
      <c r="AP144" s="10"/>
      <c r="AQ144" s="12">
        <v>833</v>
      </c>
      <c r="AR144" s="10"/>
      <c r="AS144" s="12">
        <f t="shared" si="200"/>
        <v>-833</v>
      </c>
      <c r="AT144" s="10"/>
      <c r="AU144" s="13">
        <f t="shared" si="201"/>
        <v>0</v>
      </c>
      <c r="AV144" s="10"/>
      <c r="AW144" s="12">
        <v>0</v>
      </c>
      <c r="AX144" s="10"/>
      <c r="AY144" s="12">
        <v>833</v>
      </c>
      <c r="AZ144" s="10"/>
      <c r="BA144" s="12">
        <f t="shared" si="202"/>
        <v>-833</v>
      </c>
      <c r="BB144" s="10"/>
      <c r="BC144" s="13">
        <f t="shared" si="203"/>
        <v>0</v>
      </c>
      <c r="BD144" s="10"/>
      <c r="BE144" s="12">
        <v>0</v>
      </c>
      <c r="BF144" s="10"/>
      <c r="BG144" s="12">
        <v>833</v>
      </c>
      <c r="BH144" s="10"/>
      <c r="BI144" s="12">
        <f t="shared" si="182"/>
        <v>-833</v>
      </c>
      <c r="BJ144" s="10"/>
      <c r="BK144" s="13">
        <f t="shared" si="183"/>
        <v>0</v>
      </c>
      <c r="BL144" s="10"/>
      <c r="BM144" s="12">
        <v>0</v>
      </c>
      <c r="BN144" s="10"/>
      <c r="BO144" s="12">
        <v>833</v>
      </c>
      <c r="BP144" s="10"/>
      <c r="BQ144" s="12">
        <f t="shared" si="184"/>
        <v>-833</v>
      </c>
      <c r="BR144" s="10"/>
      <c r="BS144" s="13">
        <f t="shared" si="185"/>
        <v>0</v>
      </c>
      <c r="BT144" s="10"/>
      <c r="BU144" s="12">
        <v>0</v>
      </c>
      <c r="BV144" s="10"/>
      <c r="BW144" s="12">
        <v>834</v>
      </c>
      <c r="BX144" s="10"/>
      <c r="BY144" s="12">
        <f t="shared" si="186"/>
        <v>-834</v>
      </c>
      <c r="BZ144" s="10"/>
      <c r="CA144" s="13">
        <f t="shared" si="187"/>
        <v>0</v>
      </c>
      <c r="CB144" s="10"/>
      <c r="CC144" s="12">
        <f t="shared" si="188"/>
        <v>0</v>
      </c>
      <c r="CD144" s="10"/>
      <c r="CE144" s="12">
        <f t="shared" si="189"/>
        <v>7498</v>
      </c>
      <c r="CF144" s="10"/>
      <c r="CG144" s="12">
        <f t="shared" si="190"/>
        <v>-7498</v>
      </c>
      <c r="CH144" s="10"/>
      <c r="CI144" s="13">
        <f t="shared" si="191"/>
        <v>0</v>
      </c>
    </row>
    <row r="145" spans="1:87" x14ac:dyDescent="0.3">
      <c r="A145" s="1"/>
      <c r="B145" s="1"/>
      <c r="C145" s="1"/>
      <c r="D145" s="1"/>
      <c r="E145" s="1" t="s">
        <v>149</v>
      </c>
      <c r="F145" s="1"/>
      <c r="G145" s="1"/>
      <c r="H145" s="1"/>
      <c r="I145" s="9">
        <f>ROUND(SUM(I127:I133)+SUM(I142:I144),5)</f>
        <v>18283.650000000001</v>
      </c>
      <c r="J145" s="10"/>
      <c r="K145" s="9">
        <f>ROUND(SUM(K127:K133)+SUM(K142:K144),5)</f>
        <v>12497</v>
      </c>
      <c r="L145" s="10"/>
      <c r="M145" s="9">
        <f t="shared" si="192"/>
        <v>5786.65</v>
      </c>
      <c r="N145" s="10"/>
      <c r="O145" s="11">
        <f t="shared" si="193"/>
        <v>1.4630399999999999</v>
      </c>
      <c r="P145" s="10"/>
      <c r="Q145" s="9">
        <f>ROUND(SUM(Q127:Q133)+SUM(Q142:Q144),5)</f>
        <v>33692.639999999999</v>
      </c>
      <c r="R145" s="10"/>
      <c r="S145" s="9">
        <f>ROUND(SUM(S127:S133)+SUM(S142:S144),5)</f>
        <v>12497</v>
      </c>
      <c r="T145" s="10"/>
      <c r="U145" s="9">
        <f t="shared" si="194"/>
        <v>21195.64</v>
      </c>
      <c r="V145" s="10"/>
      <c r="W145" s="11">
        <f t="shared" si="195"/>
        <v>2.6960600000000001</v>
      </c>
      <c r="X145" s="10"/>
      <c r="Y145" s="9">
        <f>ROUND(SUM(Y127:Y133)+SUM(Y142:Y144),5)</f>
        <v>12634.64</v>
      </c>
      <c r="Z145" s="10"/>
      <c r="AA145" s="9">
        <f>ROUND(SUM(AA127:AA133)+SUM(AA142:AA144),5)</f>
        <v>12497</v>
      </c>
      <c r="AB145" s="10"/>
      <c r="AC145" s="9">
        <f t="shared" si="196"/>
        <v>137.63999999999999</v>
      </c>
      <c r="AD145" s="10"/>
      <c r="AE145" s="11">
        <f t="shared" si="197"/>
        <v>1.01101</v>
      </c>
      <c r="AF145" s="10"/>
      <c r="AG145" s="9">
        <f>ROUND(SUM(AG127:AG133)+SUM(AG142:AG144),5)</f>
        <v>17441.11</v>
      </c>
      <c r="AH145" s="10"/>
      <c r="AI145" s="9">
        <f>ROUND(SUM(AI127:AI133)+SUM(AI142:AI144),5)</f>
        <v>12497</v>
      </c>
      <c r="AJ145" s="10"/>
      <c r="AK145" s="9">
        <f t="shared" si="198"/>
        <v>4944.1099999999997</v>
      </c>
      <c r="AL145" s="10"/>
      <c r="AM145" s="11">
        <f t="shared" si="199"/>
        <v>1.3956200000000001</v>
      </c>
      <c r="AN145" s="10"/>
      <c r="AO145" s="9">
        <f>ROUND(SUM(AO127:AO133)+SUM(AO142:AO144),5)</f>
        <v>13239.48</v>
      </c>
      <c r="AP145" s="10"/>
      <c r="AQ145" s="9">
        <f>ROUND(SUM(AQ127:AQ133)+SUM(AQ142:AQ144),5)</f>
        <v>12501</v>
      </c>
      <c r="AR145" s="10"/>
      <c r="AS145" s="9">
        <f t="shared" si="200"/>
        <v>738.48</v>
      </c>
      <c r="AT145" s="10"/>
      <c r="AU145" s="11">
        <f t="shared" si="201"/>
        <v>1.05907</v>
      </c>
      <c r="AV145" s="10"/>
      <c r="AW145" s="9">
        <f>ROUND(SUM(AW127:AW133)+SUM(AW142:AW144),5)</f>
        <v>15133.44</v>
      </c>
      <c r="AX145" s="10"/>
      <c r="AY145" s="9">
        <f>ROUND(SUM(AY127:AY133)+SUM(AY142:AY144),5)</f>
        <v>12501</v>
      </c>
      <c r="AZ145" s="10"/>
      <c r="BA145" s="9">
        <f t="shared" si="202"/>
        <v>2632.44</v>
      </c>
      <c r="BB145" s="10"/>
      <c r="BC145" s="11">
        <f t="shared" si="203"/>
        <v>1.21058</v>
      </c>
      <c r="BD145" s="10"/>
      <c r="BE145" s="9">
        <f>ROUND(SUM(BE127:BE133)+SUM(BE142:BE144),5)</f>
        <v>13086.47</v>
      </c>
      <c r="BF145" s="10"/>
      <c r="BG145" s="9">
        <f>ROUND(SUM(BG127:BG133)+SUM(BG142:BG144),5)</f>
        <v>12501</v>
      </c>
      <c r="BH145" s="10"/>
      <c r="BI145" s="9">
        <f t="shared" si="182"/>
        <v>585.47</v>
      </c>
      <c r="BJ145" s="10"/>
      <c r="BK145" s="11">
        <f t="shared" si="183"/>
        <v>1.0468299999999999</v>
      </c>
      <c r="BL145" s="10"/>
      <c r="BM145" s="9">
        <f>ROUND(SUM(BM127:BM133)+SUM(BM142:BM144),5)</f>
        <v>15343.65</v>
      </c>
      <c r="BN145" s="10"/>
      <c r="BO145" s="9">
        <f>ROUND(SUM(BO127:BO133)+SUM(BO142:BO144),5)</f>
        <v>12501</v>
      </c>
      <c r="BP145" s="10"/>
      <c r="BQ145" s="9">
        <f t="shared" si="184"/>
        <v>2842.65</v>
      </c>
      <c r="BR145" s="10"/>
      <c r="BS145" s="11">
        <f t="shared" si="185"/>
        <v>1.22739</v>
      </c>
      <c r="BT145" s="10"/>
      <c r="BU145" s="9">
        <f>ROUND(SUM(BU127:BU133)+SUM(BU142:BU144),5)</f>
        <v>25856.91</v>
      </c>
      <c r="BV145" s="10"/>
      <c r="BW145" s="9">
        <f>ROUND(SUM(BW127:BW133)+SUM(BW142:BW144),5)</f>
        <v>12502</v>
      </c>
      <c r="BX145" s="10"/>
      <c r="BY145" s="9">
        <f t="shared" si="186"/>
        <v>13354.91</v>
      </c>
      <c r="BZ145" s="10"/>
      <c r="CA145" s="11">
        <f t="shared" si="187"/>
        <v>2.0682200000000002</v>
      </c>
      <c r="CB145" s="10"/>
      <c r="CC145" s="9">
        <f t="shared" si="188"/>
        <v>164711.99</v>
      </c>
      <c r="CD145" s="10"/>
      <c r="CE145" s="9">
        <f t="shared" si="189"/>
        <v>112494</v>
      </c>
      <c r="CF145" s="10"/>
      <c r="CG145" s="9">
        <f t="shared" si="190"/>
        <v>52217.99</v>
      </c>
      <c r="CH145" s="10"/>
      <c r="CI145" s="11">
        <f t="shared" si="191"/>
        <v>1.46418</v>
      </c>
    </row>
    <row r="146" spans="1:87" x14ac:dyDescent="0.3">
      <c r="A146" s="1"/>
      <c r="B146" s="1"/>
      <c r="C146" s="1"/>
      <c r="D146" s="1"/>
      <c r="E146" s="1" t="s">
        <v>148</v>
      </c>
      <c r="F146" s="1"/>
      <c r="G146" s="1"/>
      <c r="H146" s="1"/>
      <c r="I146" s="9"/>
      <c r="J146" s="10"/>
      <c r="K146" s="9"/>
      <c r="L146" s="10"/>
      <c r="M146" s="9"/>
      <c r="N146" s="10"/>
      <c r="O146" s="11"/>
      <c r="P146" s="10"/>
      <c r="Q146" s="9"/>
      <c r="R146" s="10"/>
      <c r="S146" s="9"/>
      <c r="T146" s="10"/>
      <c r="U146" s="9"/>
      <c r="V146" s="10"/>
      <c r="W146" s="11"/>
      <c r="X146" s="10"/>
      <c r="Y146" s="9"/>
      <c r="Z146" s="10"/>
      <c r="AA146" s="9"/>
      <c r="AB146" s="10"/>
      <c r="AC146" s="9"/>
      <c r="AD146" s="10"/>
      <c r="AE146" s="11"/>
      <c r="AF146" s="10"/>
      <c r="AG146" s="9"/>
      <c r="AH146" s="10"/>
      <c r="AI146" s="9"/>
      <c r="AJ146" s="10"/>
      <c r="AK146" s="9"/>
      <c r="AL146" s="10"/>
      <c r="AM146" s="11"/>
      <c r="AN146" s="10"/>
      <c r="AO146" s="9"/>
      <c r="AP146" s="10"/>
      <c r="AQ146" s="9"/>
      <c r="AR146" s="10"/>
      <c r="AS146" s="9"/>
      <c r="AT146" s="10"/>
      <c r="AU146" s="11"/>
      <c r="AV146" s="10"/>
      <c r="AW146" s="9"/>
      <c r="AX146" s="10"/>
      <c r="AY146" s="9"/>
      <c r="AZ146" s="10"/>
      <c r="BA146" s="9"/>
      <c r="BB146" s="10"/>
      <c r="BC146" s="11"/>
      <c r="BD146" s="10"/>
      <c r="BE146" s="9"/>
      <c r="BF146" s="10"/>
      <c r="BG146" s="9"/>
      <c r="BH146" s="10"/>
      <c r="BI146" s="9"/>
      <c r="BJ146" s="10"/>
      <c r="BK146" s="11"/>
      <c r="BL146" s="10"/>
      <c r="BM146" s="9"/>
      <c r="BN146" s="10"/>
      <c r="BO146" s="9"/>
      <c r="BP146" s="10"/>
      <c r="BQ146" s="9"/>
      <c r="BR146" s="10"/>
      <c r="BS146" s="11"/>
      <c r="BT146" s="10"/>
      <c r="BU146" s="9"/>
      <c r="BV146" s="10"/>
      <c r="BW146" s="9"/>
      <c r="BX146" s="10"/>
      <c r="BY146" s="9"/>
      <c r="BZ146" s="10"/>
      <c r="CA146" s="11"/>
      <c r="CB146" s="10"/>
      <c r="CC146" s="9"/>
      <c r="CD146" s="10"/>
      <c r="CE146" s="9"/>
      <c r="CF146" s="10"/>
      <c r="CG146" s="9"/>
      <c r="CH146" s="10"/>
      <c r="CI146" s="11"/>
    </row>
    <row r="147" spans="1:87" x14ac:dyDescent="0.3">
      <c r="A147" s="1"/>
      <c r="B147" s="1"/>
      <c r="C147" s="1"/>
      <c r="D147" s="1"/>
      <c r="E147" s="1"/>
      <c r="F147" s="1" t="s">
        <v>147</v>
      </c>
      <c r="G147" s="1"/>
      <c r="H147" s="1"/>
      <c r="I147" s="9">
        <v>1008.56</v>
      </c>
      <c r="J147" s="10"/>
      <c r="K147" s="9">
        <v>1666</v>
      </c>
      <c r="L147" s="10"/>
      <c r="M147" s="9">
        <f t="shared" ref="M147:M153" si="204">ROUND((I147-K147),5)</f>
        <v>-657.44</v>
      </c>
      <c r="N147" s="10"/>
      <c r="O147" s="11">
        <f t="shared" ref="O147:O153" si="205">ROUND(IF(K147=0, IF(I147=0, 0, 1), I147/K147),5)</f>
        <v>0.60538000000000003</v>
      </c>
      <c r="P147" s="10"/>
      <c r="Q147" s="9">
        <v>2283.98</v>
      </c>
      <c r="R147" s="10"/>
      <c r="S147" s="9">
        <v>1666</v>
      </c>
      <c r="T147" s="10"/>
      <c r="U147" s="9">
        <f t="shared" ref="U147:U153" si="206">ROUND((Q147-S147),5)</f>
        <v>617.98</v>
      </c>
      <c r="V147" s="10"/>
      <c r="W147" s="11">
        <f t="shared" ref="W147:W153" si="207">ROUND(IF(S147=0, IF(Q147=0, 0, 1), Q147/S147),5)</f>
        <v>1.37094</v>
      </c>
      <c r="X147" s="10"/>
      <c r="Y147" s="9">
        <v>2382.87</v>
      </c>
      <c r="Z147" s="10"/>
      <c r="AA147" s="9">
        <v>1666</v>
      </c>
      <c r="AB147" s="10"/>
      <c r="AC147" s="9">
        <f t="shared" ref="AC147:AC153" si="208">ROUND((Y147-AA147),5)</f>
        <v>716.87</v>
      </c>
      <c r="AD147" s="10"/>
      <c r="AE147" s="11">
        <f t="shared" ref="AE147:AE153" si="209">ROUND(IF(AA147=0, IF(Y147=0, 0, 1), Y147/AA147),5)</f>
        <v>1.4302900000000001</v>
      </c>
      <c r="AF147" s="10"/>
      <c r="AG147" s="9">
        <v>1972.97</v>
      </c>
      <c r="AH147" s="10"/>
      <c r="AI147" s="9">
        <v>1666</v>
      </c>
      <c r="AJ147" s="10"/>
      <c r="AK147" s="9">
        <f t="shared" ref="AK147:AK153" si="210">ROUND((AG147-AI147),5)</f>
        <v>306.97000000000003</v>
      </c>
      <c r="AL147" s="10"/>
      <c r="AM147" s="11">
        <f t="shared" ref="AM147:AM153" si="211">ROUND(IF(AI147=0, IF(AG147=0, 0, 1), AG147/AI147),5)</f>
        <v>1.1842600000000001</v>
      </c>
      <c r="AN147" s="10"/>
      <c r="AO147" s="9">
        <v>2301.42</v>
      </c>
      <c r="AP147" s="10"/>
      <c r="AQ147" s="9">
        <v>1667</v>
      </c>
      <c r="AR147" s="10"/>
      <c r="AS147" s="9">
        <f t="shared" ref="AS147:AS153" si="212">ROUND((AO147-AQ147),5)</f>
        <v>634.41999999999996</v>
      </c>
      <c r="AT147" s="10"/>
      <c r="AU147" s="11">
        <f t="shared" ref="AU147:AU153" si="213">ROUND(IF(AQ147=0, IF(AO147=0, 0, 1), AO147/AQ147),5)</f>
        <v>1.3805799999999999</v>
      </c>
      <c r="AV147" s="10"/>
      <c r="AW147" s="9">
        <v>4175.93</v>
      </c>
      <c r="AX147" s="10"/>
      <c r="AY147" s="9">
        <v>1667</v>
      </c>
      <c r="AZ147" s="10"/>
      <c r="BA147" s="9">
        <f t="shared" ref="BA147:BA153" si="214">ROUND((AW147-AY147),5)</f>
        <v>2508.9299999999998</v>
      </c>
      <c r="BB147" s="10"/>
      <c r="BC147" s="11">
        <f t="shared" ref="BC147:BC153" si="215">ROUND(IF(AY147=0, IF(AW147=0, 0, 1), AW147/AY147),5)</f>
        <v>2.5050599999999998</v>
      </c>
      <c r="BD147" s="10"/>
      <c r="BE147" s="9">
        <v>1128.17</v>
      </c>
      <c r="BF147" s="10"/>
      <c r="BG147" s="9">
        <v>1667</v>
      </c>
      <c r="BH147" s="10"/>
      <c r="BI147" s="9">
        <f>ROUND((BE147-BG147),5)</f>
        <v>-538.83000000000004</v>
      </c>
      <c r="BJ147" s="10"/>
      <c r="BK147" s="11">
        <f>ROUND(IF(BG147=0, IF(BE147=0, 0, 1), BE147/BG147),5)</f>
        <v>0.67676999999999998</v>
      </c>
      <c r="BL147" s="10"/>
      <c r="BM147" s="9">
        <v>1322.02</v>
      </c>
      <c r="BN147" s="10"/>
      <c r="BO147" s="9">
        <v>1667</v>
      </c>
      <c r="BP147" s="10"/>
      <c r="BQ147" s="9">
        <f>ROUND((BM147-BO147),5)</f>
        <v>-344.98</v>
      </c>
      <c r="BR147" s="10"/>
      <c r="BS147" s="11">
        <f>ROUND(IF(BO147=0, IF(BM147=0, 0, 1), BM147/BO147),5)</f>
        <v>0.79305000000000003</v>
      </c>
      <c r="BT147" s="10"/>
      <c r="BU147" s="9">
        <v>1955.99</v>
      </c>
      <c r="BV147" s="10"/>
      <c r="BW147" s="9">
        <v>1667</v>
      </c>
      <c r="BX147" s="10"/>
      <c r="BY147" s="9">
        <f>ROUND((BU147-BW147),5)</f>
        <v>288.99</v>
      </c>
      <c r="BZ147" s="10"/>
      <c r="CA147" s="11">
        <f>ROUND(IF(BW147=0, IF(BU147=0, 0, 1), BU147/BW147),5)</f>
        <v>1.17336</v>
      </c>
      <c r="CB147" s="10"/>
      <c r="CC147" s="9">
        <f t="shared" ref="CC147:CC153" si="216">ROUND(I147+Q147+Y147+AG147+AO147+AW147+BE147+BM147+BU147,5)</f>
        <v>18531.91</v>
      </c>
      <c r="CD147" s="10"/>
      <c r="CE147" s="9">
        <f t="shared" ref="CE147:CE153" si="217">ROUND(K147+S147+AA147+AI147+AQ147+AY147+BG147+BO147+BW147,5)</f>
        <v>14999</v>
      </c>
      <c r="CF147" s="10"/>
      <c r="CG147" s="9">
        <f t="shared" ref="CG147:CG153" si="218">ROUND((CC147-CE147),5)</f>
        <v>3532.91</v>
      </c>
      <c r="CH147" s="10"/>
      <c r="CI147" s="11">
        <f t="shared" ref="CI147:CI153" si="219">ROUND(IF(CE147=0, IF(CC147=0, 0, 1), CC147/CE147),5)</f>
        <v>1.2355400000000001</v>
      </c>
    </row>
    <row r="148" spans="1:87" x14ac:dyDescent="0.3">
      <c r="A148" s="1"/>
      <c r="B148" s="1"/>
      <c r="C148" s="1"/>
      <c r="D148" s="1"/>
      <c r="E148" s="1"/>
      <c r="F148" s="1" t="s">
        <v>146</v>
      </c>
      <c r="G148" s="1"/>
      <c r="H148" s="1"/>
      <c r="I148" s="9">
        <v>0</v>
      </c>
      <c r="J148" s="10"/>
      <c r="K148" s="9">
        <v>0</v>
      </c>
      <c r="L148" s="10"/>
      <c r="M148" s="9">
        <f t="shared" si="204"/>
        <v>0</v>
      </c>
      <c r="N148" s="10"/>
      <c r="O148" s="11">
        <f t="shared" si="205"/>
        <v>0</v>
      </c>
      <c r="P148" s="10"/>
      <c r="Q148" s="9">
        <v>0</v>
      </c>
      <c r="R148" s="10"/>
      <c r="S148" s="9">
        <v>0</v>
      </c>
      <c r="T148" s="10"/>
      <c r="U148" s="9">
        <f t="shared" si="206"/>
        <v>0</v>
      </c>
      <c r="V148" s="10"/>
      <c r="W148" s="11">
        <f t="shared" si="207"/>
        <v>0</v>
      </c>
      <c r="X148" s="10"/>
      <c r="Y148" s="9">
        <v>0</v>
      </c>
      <c r="Z148" s="10"/>
      <c r="AA148" s="9">
        <v>0</v>
      </c>
      <c r="AB148" s="10"/>
      <c r="AC148" s="9">
        <f t="shared" si="208"/>
        <v>0</v>
      </c>
      <c r="AD148" s="10"/>
      <c r="AE148" s="11">
        <f t="shared" si="209"/>
        <v>0</v>
      </c>
      <c r="AF148" s="10"/>
      <c r="AG148" s="9">
        <v>0</v>
      </c>
      <c r="AH148" s="10"/>
      <c r="AI148" s="9">
        <v>0</v>
      </c>
      <c r="AJ148" s="10"/>
      <c r="AK148" s="9">
        <f t="shared" si="210"/>
        <v>0</v>
      </c>
      <c r="AL148" s="10"/>
      <c r="AM148" s="11">
        <f t="shared" si="211"/>
        <v>0</v>
      </c>
      <c r="AN148" s="10"/>
      <c r="AO148" s="9">
        <v>0</v>
      </c>
      <c r="AP148" s="10"/>
      <c r="AQ148" s="9">
        <v>0</v>
      </c>
      <c r="AR148" s="10"/>
      <c r="AS148" s="9">
        <f t="shared" si="212"/>
        <v>0</v>
      </c>
      <c r="AT148" s="10"/>
      <c r="AU148" s="11">
        <f t="shared" si="213"/>
        <v>0</v>
      </c>
      <c r="AV148" s="10"/>
      <c r="AW148" s="9">
        <v>325.56</v>
      </c>
      <c r="AX148" s="10"/>
      <c r="AY148" s="9">
        <v>0</v>
      </c>
      <c r="AZ148" s="10"/>
      <c r="BA148" s="9">
        <f t="shared" si="214"/>
        <v>325.56</v>
      </c>
      <c r="BB148" s="10"/>
      <c r="BC148" s="11">
        <f t="shared" si="215"/>
        <v>1</v>
      </c>
      <c r="BD148" s="10"/>
      <c r="BE148" s="9">
        <v>0</v>
      </c>
      <c r="BF148" s="10"/>
      <c r="BG148" s="9">
        <v>0</v>
      </c>
      <c r="BH148" s="10"/>
      <c r="BI148" s="9">
        <f>ROUND((BE148-BG148),5)</f>
        <v>0</v>
      </c>
      <c r="BJ148" s="10"/>
      <c r="BK148" s="11">
        <f>ROUND(IF(BG148=0, IF(BE148=0, 0, 1), BE148/BG148),5)</f>
        <v>0</v>
      </c>
      <c r="BL148" s="10"/>
      <c r="BM148" s="9">
        <v>39.72</v>
      </c>
      <c r="BN148" s="10"/>
      <c r="BO148" s="9">
        <v>0</v>
      </c>
      <c r="BP148" s="10"/>
      <c r="BQ148" s="9">
        <f>ROUND((BM148-BO148),5)</f>
        <v>39.72</v>
      </c>
      <c r="BR148" s="10"/>
      <c r="BS148" s="11">
        <f>ROUND(IF(BO148=0, IF(BM148=0, 0, 1), BM148/BO148),5)</f>
        <v>1</v>
      </c>
      <c r="BT148" s="10"/>
      <c r="BU148" s="9">
        <v>0</v>
      </c>
      <c r="BV148" s="10"/>
      <c r="BW148" s="9">
        <v>0</v>
      </c>
      <c r="BX148" s="10"/>
      <c r="BY148" s="9">
        <f>ROUND((BU148-BW148),5)</f>
        <v>0</v>
      </c>
      <c r="BZ148" s="10"/>
      <c r="CA148" s="11">
        <f>ROUND(IF(BW148=0, IF(BU148=0, 0, 1), BU148/BW148),5)</f>
        <v>0</v>
      </c>
      <c r="CB148" s="10"/>
      <c r="CC148" s="9">
        <f t="shared" si="216"/>
        <v>365.28</v>
      </c>
      <c r="CD148" s="10"/>
      <c r="CE148" s="9">
        <f t="shared" si="217"/>
        <v>0</v>
      </c>
      <c r="CF148" s="10"/>
      <c r="CG148" s="9">
        <f t="shared" si="218"/>
        <v>365.28</v>
      </c>
      <c r="CH148" s="10"/>
      <c r="CI148" s="11">
        <f t="shared" si="219"/>
        <v>1</v>
      </c>
    </row>
    <row r="149" spans="1:87" x14ac:dyDescent="0.3">
      <c r="A149" s="1"/>
      <c r="B149" s="1"/>
      <c r="C149" s="1"/>
      <c r="D149" s="1"/>
      <c r="E149" s="1"/>
      <c r="F149" s="1" t="s">
        <v>145</v>
      </c>
      <c r="G149" s="1"/>
      <c r="H149" s="1"/>
      <c r="I149" s="9">
        <v>132.63</v>
      </c>
      <c r="J149" s="10"/>
      <c r="K149" s="9">
        <v>833</v>
      </c>
      <c r="L149" s="10"/>
      <c r="M149" s="9">
        <f t="shared" si="204"/>
        <v>-700.37</v>
      </c>
      <c r="N149" s="10"/>
      <c r="O149" s="11">
        <f t="shared" si="205"/>
        <v>0.15922</v>
      </c>
      <c r="P149" s="10"/>
      <c r="Q149" s="9">
        <v>489.79</v>
      </c>
      <c r="R149" s="10"/>
      <c r="S149" s="9">
        <v>833</v>
      </c>
      <c r="T149" s="10"/>
      <c r="U149" s="9">
        <f t="shared" si="206"/>
        <v>-343.21</v>
      </c>
      <c r="V149" s="10"/>
      <c r="W149" s="11">
        <f t="shared" si="207"/>
        <v>0.58797999999999995</v>
      </c>
      <c r="X149" s="10"/>
      <c r="Y149" s="9">
        <v>4026.89</v>
      </c>
      <c r="Z149" s="10"/>
      <c r="AA149" s="9">
        <v>833</v>
      </c>
      <c r="AB149" s="10"/>
      <c r="AC149" s="9">
        <f t="shared" si="208"/>
        <v>3193.89</v>
      </c>
      <c r="AD149" s="10"/>
      <c r="AE149" s="11">
        <f t="shared" si="209"/>
        <v>4.8342000000000001</v>
      </c>
      <c r="AF149" s="10"/>
      <c r="AG149" s="9">
        <v>10127.98</v>
      </c>
      <c r="AH149" s="10"/>
      <c r="AI149" s="9">
        <v>833</v>
      </c>
      <c r="AJ149" s="10"/>
      <c r="AK149" s="9">
        <f t="shared" si="210"/>
        <v>9294.98</v>
      </c>
      <c r="AL149" s="10"/>
      <c r="AM149" s="11">
        <f t="shared" si="211"/>
        <v>12.158440000000001</v>
      </c>
      <c r="AN149" s="10"/>
      <c r="AO149" s="9">
        <v>714.96</v>
      </c>
      <c r="AP149" s="10"/>
      <c r="AQ149" s="9">
        <v>833</v>
      </c>
      <c r="AR149" s="10"/>
      <c r="AS149" s="9">
        <f t="shared" si="212"/>
        <v>-118.04</v>
      </c>
      <c r="AT149" s="10"/>
      <c r="AU149" s="11">
        <f t="shared" si="213"/>
        <v>0.85829999999999995</v>
      </c>
      <c r="AV149" s="10"/>
      <c r="AW149" s="9">
        <v>1229.58</v>
      </c>
      <c r="AX149" s="10"/>
      <c r="AY149" s="9">
        <v>833</v>
      </c>
      <c r="AZ149" s="10"/>
      <c r="BA149" s="9">
        <f t="shared" si="214"/>
        <v>396.58</v>
      </c>
      <c r="BB149" s="10"/>
      <c r="BC149" s="11">
        <f t="shared" si="215"/>
        <v>1.4760899999999999</v>
      </c>
      <c r="BD149" s="10"/>
      <c r="BE149" s="9">
        <v>560.80999999999995</v>
      </c>
      <c r="BF149" s="10"/>
      <c r="BG149" s="9">
        <v>833</v>
      </c>
      <c r="BH149" s="10"/>
      <c r="BI149" s="9">
        <f>ROUND((BE149-BG149),5)</f>
        <v>-272.19</v>
      </c>
      <c r="BJ149" s="10"/>
      <c r="BK149" s="11">
        <f>ROUND(IF(BG149=0, IF(BE149=0, 0, 1), BE149/BG149),5)</f>
        <v>0.67323999999999995</v>
      </c>
      <c r="BL149" s="10"/>
      <c r="BM149" s="9">
        <v>372</v>
      </c>
      <c r="BN149" s="10"/>
      <c r="BO149" s="9">
        <v>833</v>
      </c>
      <c r="BP149" s="10"/>
      <c r="BQ149" s="9">
        <f>ROUND((BM149-BO149),5)</f>
        <v>-461</v>
      </c>
      <c r="BR149" s="10"/>
      <c r="BS149" s="11">
        <f>ROUND(IF(BO149=0, IF(BM149=0, 0, 1), BM149/BO149),5)</f>
        <v>0.44657999999999998</v>
      </c>
      <c r="BT149" s="10"/>
      <c r="BU149" s="9">
        <v>1582</v>
      </c>
      <c r="BV149" s="10"/>
      <c r="BW149" s="9">
        <v>834</v>
      </c>
      <c r="BX149" s="10"/>
      <c r="BY149" s="9">
        <f>ROUND((BU149-BW149),5)</f>
        <v>748</v>
      </c>
      <c r="BZ149" s="10"/>
      <c r="CA149" s="11">
        <f>ROUND(IF(BW149=0, IF(BU149=0, 0, 1), BU149/BW149),5)</f>
        <v>1.8968799999999999</v>
      </c>
      <c r="CB149" s="10"/>
      <c r="CC149" s="9">
        <f t="shared" si="216"/>
        <v>19236.64</v>
      </c>
      <c r="CD149" s="10"/>
      <c r="CE149" s="9">
        <f t="shared" si="217"/>
        <v>7498</v>
      </c>
      <c r="CF149" s="10"/>
      <c r="CG149" s="9">
        <f t="shared" si="218"/>
        <v>11738.64</v>
      </c>
      <c r="CH149" s="10"/>
      <c r="CI149" s="22">
        <f t="shared" si="219"/>
        <v>2.5655700000000001</v>
      </c>
    </row>
    <row r="150" spans="1:87" hidden="1" x14ac:dyDescent="0.3">
      <c r="A150" s="1"/>
      <c r="B150" s="1"/>
      <c r="C150" s="1"/>
      <c r="D150" s="1"/>
      <c r="E150" s="1"/>
      <c r="F150" s="1" t="s">
        <v>144</v>
      </c>
      <c r="G150" s="1"/>
      <c r="H150" s="1"/>
      <c r="I150" s="9">
        <v>0</v>
      </c>
      <c r="J150" s="10"/>
      <c r="K150" s="9">
        <v>0</v>
      </c>
      <c r="L150" s="10"/>
      <c r="M150" s="9">
        <f t="shared" si="204"/>
        <v>0</v>
      </c>
      <c r="N150" s="10"/>
      <c r="O150" s="11">
        <f t="shared" si="205"/>
        <v>0</v>
      </c>
      <c r="P150" s="10"/>
      <c r="Q150" s="9">
        <v>0</v>
      </c>
      <c r="R150" s="10"/>
      <c r="S150" s="9">
        <v>0</v>
      </c>
      <c r="T150" s="10"/>
      <c r="U150" s="9">
        <f t="shared" si="206"/>
        <v>0</v>
      </c>
      <c r="V150" s="10"/>
      <c r="W150" s="11">
        <f t="shared" si="207"/>
        <v>0</v>
      </c>
      <c r="X150" s="10"/>
      <c r="Y150" s="9">
        <v>0</v>
      </c>
      <c r="Z150" s="10"/>
      <c r="AA150" s="9">
        <v>0</v>
      </c>
      <c r="AB150" s="10"/>
      <c r="AC150" s="9">
        <f t="shared" si="208"/>
        <v>0</v>
      </c>
      <c r="AD150" s="10"/>
      <c r="AE150" s="11">
        <f t="shared" si="209"/>
        <v>0</v>
      </c>
      <c r="AF150" s="10"/>
      <c r="AG150" s="9">
        <v>0</v>
      </c>
      <c r="AH150" s="10"/>
      <c r="AI150" s="9">
        <v>0</v>
      </c>
      <c r="AJ150" s="10"/>
      <c r="AK150" s="9">
        <f t="shared" si="210"/>
        <v>0</v>
      </c>
      <c r="AL150" s="10"/>
      <c r="AM150" s="11">
        <f t="shared" si="211"/>
        <v>0</v>
      </c>
      <c r="AN150" s="10"/>
      <c r="AO150" s="9">
        <v>0</v>
      </c>
      <c r="AP150" s="10"/>
      <c r="AQ150" s="9">
        <v>0</v>
      </c>
      <c r="AR150" s="10"/>
      <c r="AS150" s="9">
        <f t="shared" si="212"/>
        <v>0</v>
      </c>
      <c r="AT150" s="10"/>
      <c r="AU150" s="11">
        <f t="shared" si="213"/>
        <v>0</v>
      </c>
      <c r="AV150" s="10"/>
      <c r="AW150" s="9">
        <v>0</v>
      </c>
      <c r="AX150" s="10"/>
      <c r="AY150" s="9">
        <v>0</v>
      </c>
      <c r="AZ150" s="10"/>
      <c r="BA150" s="9">
        <f t="shared" si="214"/>
        <v>0</v>
      </c>
      <c r="BB150" s="10"/>
      <c r="BC150" s="11">
        <f t="shared" si="215"/>
        <v>0</v>
      </c>
      <c r="BD150" s="10"/>
      <c r="BE150" s="9">
        <v>0</v>
      </c>
      <c r="BF150" s="10"/>
      <c r="BG150" s="9"/>
      <c r="BH150" s="10"/>
      <c r="BI150" s="9"/>
      <c r="BJ150" s="10"/>
      <c r="BK150" s="11"/>
      <c r="BL150" s="10"/>
      <c r="BM150" s="9">
        <v>0</v>
      </c>
      <c r="BN150" s="10"/>
      <c r="BO150" s="9"/>
      <c r="BP150" s="10"/>
      <c r="BQ150" s="9"/>
      <c r="BR150" s="10"/>
      <c r="BS150" s="11"/>
      <c r="BT150" s="10"/>
      <c r="BU150" s="9">
        <v>0</v>
      </c>
      <c r="BV150" s="10"/>
      <c r="BW150" s="9"/>
      <c r="BX150" s="10"/>
      <c r="BY150" s="9"/>
      <c r="BZ150" s="10"/>
      <c r="CA150" s="11"/>
      <c r="CB150" s="10"/>
      <c r="CC150" s="9">
        <f t="shared" si="216"/>
        <v>0</v>
      </c>
      <c r="CD150" s="10"/>
      <c r="CE150" s="9">
        <f t="shared" si="217"/>
        <v>0</v>
      </c>
      <c r="CF150" s="10"/>
      <c r="CG150" s="9">
        <f t="shared" si="218"/>
        <v>0</v>
      </c>
      <c r="CH150" s="10"/>
      <c r="CI150" s="11">
        <f t="shared" si="219"/>
        <v>0</v>
      </c>
    </row>
    <row r="151" spans="1:87" hidden="1" x14ac:dyDescent="0.3">
      <c r="A151" s="1"/>
      <c r="B151" s="1"/>
      <c r="C151" s="1"/>
      <c r="D151" s="1"/>
      <c r="E151" s="1"/>
      <c r="F151" s="1" t="s">
        <v>143</v>
      </c>
      <c r="G151" s="1"/>
      <c r="H151" s="1"/>
      <c r="I151" s="9">
        <v>0</v>
      </c>
      <c r="J151" s="10"/>
      <c r="K151" s="9">
        <v>0</v>
      </c>
      <c r="L151" s="10"/>
      <c r="M151" s="9">
        <f t="shared" si="204"/>
        <v>0</v>
      </c>
      <c r="N151" s="10"/>
      <c r="O151" s="11">
        <f t="shared" si="205"/>
        <v>0</v>
      </c>
      <c r="P151" s="10"/>
      <c r="Q151" s="9">
        <v>0</v>
      </c>
      <c r="R151" s="10"/>
      <c r="S151" s="9">
        <v>0</v>
      </c>
      <c r="T151" s="10"/>
      <c r="U151" s="9">
        <f t="shared" si="206"/>
        <v>0</v>
      </c>
      <c r="V151" s="10"/>
      <c r="W151" s="11">
        <f t="shared" si="207"/>
        <v>0</v>
      </c>
      <c r="X151" s="10"/>
      <c r="Y151" s="9">
        <v>0</v>
      </c>
      <c r="Z151" s="10"/>
      <c r="AA151" s="9">
        <v>0</v>
      </c>
      <c r="AB151" s="10"/>
      <c r="AC151" s="9">
        <f t="shared" si="208"/>
        <v>0</v>
      </c>
      <c r="AD151" s="10"/>
      <c r="AE151" s="11">
        <f t="shared" si="209"/>
        <v>0</v>
      </c>
      <c r="AF151" s="10"/>
      <c r="AG151" s="9">
        <v>0</v>
      </c>
      <c r="AH151" s="10"/>
      <c r="AI151" s="9">
        <v>0</v>
      </c>
      <c r="AJ151" s="10"/>
      <c r="AK151" s="9">
        <f t="shared" si="210"/>
        <v>0</v>
      </c>
      <c r="AL151" s="10"/>
      <c r="AM151" s="11">
        <f t="shared" si="211"/>
        <v>0</v>
      </c>
      <c r="AN151" s="10"/>
      <c r="AO151" s="9">
        <v>0</v>
      </c>
      <c r="AP151" s="10"/>
      <c r="AQ151" s="9">
        <v>0</v>
      </c>
      <c r="AR151" s="10"/>
      <c r="AS151" s="9">
        <f t="shared" si="212"/>
        <v>0</v>
      </c>
      <c r="AT151" s="10"/>
      <c r="AU151" s="11">
        <f t="shared" si="213"/>
        <v>0</v>
      </c>
      <c r="AV151" s="10"/>
      <c r="AW151" s="9">
        <v>0</v>
      </c>
      <c r="AX151" s="10"/>
      <c r="AY151" s="9">
        <v>0</v>
      </c>
      <c r="AZ151" s="10"/>
      <c r="BA151" s="9">
        <f t="shared" si="214"/>
        <v>0</v>
      </c>
      <c r="BB151" s="10"/>
      <c r="BC151" s="11">
        <f t="shared" si="215"/>
        <v>0</v>
      </c>
      <c r="BD151" s="10"/>
      <c r="BE151" s="9">
        <v>0</v>
      </c>
      <c r="BF151" s="10"/>
      <c r="BG151" s="9"/>
      <c r="BH151" s="10"/>
      <c r="BI151" s="9"/>
      <c r="BJ151" s="10"/>
      <c r="BK151" s="11"/>
      <c r="BL151" s="10"/>
      <c r="BM151" s="9">
        <v>0</v>
      </c>
      <c r="BN151" s="10"/>
      <c r="BO151" s="9"/>
      <c r="BP151" s="10"/>
      <c r="BQ151" s="9"/>
      <c r="BR151" s="10"/>
      <c r="BS151" s="11"/>
      <c r="BT151" s="10"/>
      <c r="BU151" s="9">
        <v>0</v>
      </c>
      <c r="BV151" s="10"/>
      <c r="BW151" s="9"/>
      <c r="BX151" s="10"/>
      <c r="BY151" s="9"/>
      <c r="BZ151" s="10"/>
      <c r="CA151" s="11"/>
      <c r="CB151" s="10"/>
      <c r="CC151" s="9">
        <f t="shared" si="216"/>
        <v>0</v>
      </c>
      <c r="CD151" s="10"/>
      <c r="CE151" s="9">
        <f t="shared" si="217"/>
        <v>0</v>
      </c>
      <c r="CF151" s="10"/>
      <c r="CG151" s="9">
        <f t="shared" si="218"/>
        <v>0</v>
      </c>
      <c r="CH151" s="10"/>
      <c r="CI151" s="11">
        <f t="shared" si="219"/>
        <v>0</v>
      </c>
    </row>
    <row r="152" spans="1:87" ht="19.5" thickBot="1" x14ac:dyDescent="0.35">
      <c r="A152" s="1"/>
      <c r="B152" s="1"/>
      <c r="C152" s="1"/>
      <c r="D152" s="1"/>
      <c r="E152" s="1"/>
      <c r="F152" s="1" t="s">
        <v>142</v>
      </c>
      <c r="G152" s="1"/>
      <c r="H152" s="1"/>
      <c r="I152" s="12">
        <v>85.37</v>
      </c>
      <c r="J152" s="10"/>
      <c r="K152" s="12">
        <v>0</v>
      </c>
      <c r="L152" s="10"/>
      <c r="M152" s="12">
        <f t="shared" si="204"/>
        <v>85.37</v>
      </c>
      <c r="N152" s="10"/>
      <c r="O152" s="13">
        <f t="shared" si="205"/>
        <v>1</v>
      </c>
      <c r="P152" s="10"/>
      <c r="Q152" s="12">
        <v>16.41</v>
      </c>
      <c r="R152" s="10"/>
      <c r="S152" s="12">
        <v>0</v>
      </c>
      <c r="T152" s="10"/>
      <c r="U152" s="12">
        <f t="shared" si="206"/>
        <v>16.41</v>
      </c>
      <c r="V152" s="10"/>
      <c r="W152" s="13">
        <f t="shared" si="207"/>
        <v>1</v>
      </c>
      <c r="X152" s="10"/>
      <c r="Y152" s="12">
        <v>43.93</v>
      </c>
      <c r="Z152" s="10"/>
      <c r="AA152" s="12">
        <v>0</v>
      </c>
      <c r="AB152" s="10"/>
      <c r="AC152" s="12">
        <f t="shared" si="208"/>
        <v>43.93</v>
      </c>
      <c r="AD152" s="10"/>
      <c r="AE152" s="13">
        <f t="shared" si="209"/>
        <v>1</v>
      </c>
      <c r="AF152" s="10"/>
      <c r="AG152" s="12">
        <v>16</v>
      </c>
      <c r="AH152" s="10"/>
      <c r="AI152" s="12">
        <v>0</v>
      </c>
      <c r="AJ152" s="10"/>
      <c r="AK152" s="12">
        <f t="shared" si="210"/>
        <v>16</v>
      </c>
      <c r="AL152" s="10"/>
      <c r="AM152" s="13">
        <f t="shared" si="211"/>
        <v>1</v>
      </c>
      <c r="AN152" s="10"/>
      <c r="AO152" s="12">
        <v>24.95</v>
      </c>
      <c r="AP152" s="10"/>
      <c r="AQ152" s="12">
        <v>0</v>
      </c>
      <c r="AR152" s="10"/>
      <c r="AS152" s="12">
        <f t="shared" si="212"/>
        <v>24.95</v>
      </c>
      <c r="AT152" s="10"/>
      <c r="AU152" s="13">
        <f t="shared" si="213"/>
        <v>1</v>
      </c>
      <c r="AV152" s="10"/>
      <c r="AW152" s="12">
        <v>0</v>
      </c>
      <c r="AX152" s="10"/>
      <c r="AY152" s="12">
        <v>0</v>
      </c>
      <c r="AZ152" s="10"/>
      <c r="BA152" s="12">
        <f t="shared" si="214"/>
        <v>0</v>
      </c>
      <c r="BB152" s="10"/>
      <c r="BC152" s="13">
        <f t="shared" si="215"/>
        <v>0</v>
      </c>
      <c r="BD152" s="10"/>
      <c r="BE152" s="12">
        <v>0</v>
      </c>
      <c r="BF152" s="10"/>
      <c r="BG152" s="12">
        <v>0</v>
      </c>
      <c r="BH152" s="10"/>
      <c r="BI152" s="12">
        <f>ROUND((BE152-BG152),5)</f>
        <v>0</v>
      </c>
      <c r="BJ152" s="10"/>
      <c r="BK152" s="13">
        <f>ROUND(IF(BG152=0, IF(BE152=0, 0, 1), BE152/BG152),5)</f>
        <v>0</v>
      </c>
      <c r="BL152" s="10"/>
      <c r="BM152" s="12">
        <v>0</v>
      </c>
      <c r="BN152" s="10"/>
      <c r="BO152" s="12">
        <v>0</v>
      </c>
      <c r="BP152" s="10"/>
      <c r="BQ152" s="12">
        <f>ROUND((BM152-BO152),5)</f>
        <v>0</v>
      </c>
      <c r="BR152" s="10"/>
      <c r="BS152" s="13">
        <f>ROUND(IF(BO152=0, IF(BM152=0, 0, 1), BM152/BO152),5)</f>
        <v>0</v>
      </c>
      <c r="BT152" s="10"/>
      <c r="BU152" s="12">
        <v>0</v>
      </c>
      <c r="BV152" s="10"/>
      <c r="BW152" s="12">
        <v>0</v>
      </c>
      <c r="BX152" s="10"/>
      <c r="BY152" s="12">
        <f>ROUND((BU152-BW152),5)</f>
        <v>0</v>
      </c>
      <c r="BZ152" s="10"/>
      <c r="CA152" s="13">
        <f>ROUND(IF(BW152=0, IF(BU152=0, 0, 1), BU152/BW152),5)</f>
        <v>0</v>
      </c>
      <c r="CB152" s="10"/>
      <c r="CC152" s="12">
        <f t="shared" si="216"/>
        <v>186.66</v>
      </c>
      <c r="CD152" s="10"/>
      <c r="CE152" s="12">
        <f t="shared" si="217"/>
        <v>0</v>
      </c>
      <c r="CF152" s="10"/>
      <c r="CG152" s="12">
        <f t="shared" si="218"/>
        <v>186.66</v>
      </c>
      <c r="CH152" s="10"/>
      <c r="CI152" s="13">
        <f t="shared" si="219"/>
        <v>1</v>
      </c>
    </row>
    <row r="153" spans="1:87" x14ac:dyDescent="0.3">
      <c r="A153" s="1"/>
      <c r="B153" s="1"/>
      <c r="C153" s="1"/>
      <c r="D153" s="1"/>
      <c r="E153" s="1" t="s">
        <v>141</v>
      </c>
      <c r="F153" s="1"/>
      <c r="G153" s="1"/>
      <c r="H153" s="1"/>
      <c r="I153" s="9">
        <f>ROUND(SUM(I146:I152),5)</f>
        <v>1226.56</v>
      </c>
      <c r="J153" s="10"/>
      <c r="K153" s="9">
        <f>ROUND(SUM(K146:K152),5)</f>
        <v>2499</v>
      </c>
      <c r="L153" s="10"/>
      <c r="M153" s="9">
        <f t="shared" si="204"/>
        <v>-1272.44</v>
      </c>
      <c r="N153" s="10"/>
      <c r="O153" s="11">
        <f t="shared" si="205"/>
        <v>0.49081999999999998</v>
      </c>
      <c r="P153" s="10"/>
      <c r="Q153" s="9">
        <f>ROUND(SUM(Q146:Q152),5)</f>
        <v>2790.18</v>
      </c>
      <c r="R153" s="10"/>
      <c r="S153" s="9">
        <f>ROUND(SUM(S146:S152),5)</f>
        <v>2499</v>
      </c>
      <c r="T153" s="10"/>
      <c r="U153" s="9">
        <f t="shared" si="206"/>
        <v>291.18</v>
      </c>
      <c r="V153" s="10"/>
      <c r="W153" s="11">
        <f t="shared" si="207"/>
        <v>1.11652</v>
      </c>
      <c r="X153" s="10"/>
      <c r="Y153" s="9">
        <f>ROUND(SUM(Y146:Y152),5)</f>
        <v>6453.69</v>
      </c>
      <c r="Z153" s="10"/>
      <c r="AA153" s="9">
        <f>ROUND(SUM(AA146:AA152),5)</f>
        <v>2499</v>
      </c>
      <c r="AB153" s="10"/>
      <c r="AC153" s="9">
        <f t="shared" si="208"/>
        <v>3954.69</v>
      </c>
      <c r="AD153" s="10"/>
      <c r="AE153" s="11">
        <f t="shared" si="209"/>
        <v>2.5825100000000001</v>
      </c>
      <c r="AF153" s="10"/>
      <c r="AG153" s="9">
        <f>ROUND(SUM(AG146:AG152),5)</f>
        <v>12116.95</v>
      </c>
      <c r="AH153" s="10"/>
      <c r="AI153" s="9">
        <f>ROUND(SUM(AI146:AI152),5)</f>
        <v>2499</v>
      </c>
      <c r="AJ153" s="10"/>
      <c r="AK153" s="9">
        <f t="shared" si="210"/>
        <v>9617.9500000000007</v>
      </c>
      <c r="AL153" s="10"/>
      <c r="AM153" s="11">
        <f t="shared" si="211"/>
        <v>4.8487200000000001</v>
      </c>
      <c r="AN153" s="10"/>
      <c r="AO153" s="9">
        <f>ROUND(SUM(AO146:AO152),5)</f>
        <v>3041.33</v>
      </c>
      <c r="AP153" s="10"/>
      <c r="AQ153" s="9">
        <f>ROUND(SUM(AQ146:AQ152),5)</f>
        <v>2500</v>
      </c>
      <c r="AR153" s="10"/>
      <c r="AS153" s="9">
        <f t="shared" si="212"/>
        <v>541.33000000000004</v>
      </c>
      <c r="AT153" s="10"/>
      <c r="AU153" s="11">
        <f t="shared" si="213"/>
        <v>1.2165299999999999</v>
      </c>
      <c r="AV153" s="10"/>
      <c r="AW153" s="9">
        <f>ROUND(SUM(AW146:AW152),5)</f>
        <v>5731.07</v>
      </c>
      <c r="AX153" s="10"/>
      <c r="AY153" s="9">
        <f>ROUND(SUM(AY146:AY152),5)</f>
        <v>2500</v>
      </c>
      <c r="AZ153" s="10"/>
      <c r="BA153" s="9">
        <f t="shared" si="214"/>
        <v>3231.07</v>
      </c>
      <c r="BB153" s="10"/>
      <c r="BC153" s="11">
        <f t="shared" si="215"/>
        <v>2.29243</v>
      </c>
      <c r="BD153" s="10"/>
      <c r="BE153" s="9">
        <f>ROUND(SUM(BE146:BE152),5)</f>
        <v>1688.98</v>
      </c>
      <c r="BF153" s="10"/>
      <c r="BG153" s="9">
        <f>ROUND(SUM(BG146:BG152),5)</f>
        <v>2500</v>
      </c>
      <c r="BH153" s="10"/>
      <c r="BI153" s="9">
        <f>ROUND((BE153-BG153),5)</f>
        <v>-811.02</v>
      </c>
      <c r="BJ153" s="10"/>
      <c r="BK153" s="11">
        <f>ROUND(IF(BG153=0, IF(BE153=0, 0, 1), BE153/BG153),5)</f>
        <v>0.67559000000000002</v>
      </c>
      <c r="BL153" s="10"/>
      <c r="BM153" s="9">
        <f>ROUND(SUM(BM146:BM152),5)</f>
        <v>1733.74</v>
      </c>
      <c r="BN153" s="10"/>
      <c r="BO153" s="9">
        <f>ROUND(SUM(BO146:BO152),5)</f>
        <v>2500</v>
      </c>
      <c r="BP153" s="10"/>
      <c r="BQ153" s="9">
        <f>ROUND((BM153-BO153),5)</f>
        <v>-766.26</v>
      </c>
      <c r="BR153" s="10"/>
      <c r="BS153" s="11">
        <f>ROUND(IF(BO153=0, IF(BM153=0, 0, 1), BM153/BO153),5)</f>
        <v>0.69350000000000001</v>
      </c>
      <c r="BT153" s="10"/>
      <c r="BU153" s="9">
        <f>ROUND(SUM(BU146:BU152),5)</f>
        <v>3537.99</v>
      </c>
      <c r="BV153" s="10"/>
      <c r="BW153" s="9">
        <f>ROUND(SUM(BW146:BW152),5)</f>
        <v>2501</v>
      </c>
      <c r="BX153" s="10"/>
      <c r="BY153" s="9">
        <f>ROUND((BU153-BW153),5)</f>
        <v>1036.99</v>
      </c>
      <c r="BZ153" s="10"/>
      <c r="CA153" s="11">
        <f>ROUND(IF(BW153=0, IF(BU153=0, 0, 1), BU153/BW153),5)</f>
        <v>1.4146300000000001</v>
      </c>
      <c r="CB153" s="10"/>
      <c r="CC153" s="9">
        <f t="shared" si="216"/>
        <v>38320.49</v>
      </c>
      <c r="CD153" s="10"/>
      <c r="CE153" s="9">
        <f t="shared" si="217"/>
        <v>22497</v>
      </c>
      <c r="CF153" s="10"/>
      <c r="CG153" s="9">
        <f t="shared" si="218"/>
        <v>15823.49</v>
      </c>
      <c r="CH153" s="10"/>
      <c r="CI153" s="11">
        <f t="shared" si="219"/>
        <v>1.70336</v>
      </c>
    </row>
    <row r="154" spans="1:87" x14ac:dyDescent="0.3">
      <c r="A154" s="1"/>
      <c r="B154" s="1"/>
      <c r="C154" s="1"/>
      <c r="D154" s="1"/>
      <c r="E154" s="1" t="s">
        <v>140</v>
      </c>
      <c r="F154" s="1"/>
      <c r="G154" s="1"/>
      <c r="H154" s="1"/>
      <c r="I154" s="9"/>
      <c r="J154" s="10"/>
      <c r="K154" s="9"/>
      <c r="L154" s="10"/>
      <c r="M154" s="9"/>
      <c r="N154" s="10"/>
      <c r="O154" s="11"/>
      <c r="P154" s="10"/>
      <c r="Q154" s="9"/>
      <c r="R154" s="10"/>
      <c r="S154" s="9"/>
      <c r="T154" s="10"/>
      <c r="U154" s="9"/>
      <c r="V154" s="10"/>
      <c r="W154" s="11"/>
      <c r="X154" s="10"/>
      <c r="Y154" s="9"/>
      <c r="Z154" s="10"/>
      <c r="AA154" s="9"/>
      <c r="AB154" s="10"/>
      <c r="AC154" s="9"/>
      <c r="AD154" s="10"/>
      <c r="AE154" s="11"/>
      <c r="AF154" s="10"/>
      <c r="AG154" s="9"/>
      <c r="AH154" s="10"/>
      <c r="AI154" s="9"/>
      <c r="AJ154" s="10"/>
      <c r="AK154" s="9"/>
      <c r="AL154" s="10"/>
      <c r="AM154" s="11"/>
      <c r="AN154" s="10"/>
      <c r="AO154" s="9"/>
      <c r="AP154" s="10"/>
      <c r="AQ154" s="9"/>
      <c r="AR154" s="10"/>
      <c r="AS154" s="9"/>
      <c r="AT154" s="10"/>
      <c r="AU154" s="11"/>
      <c r="AV154" s="10"/>
      <c r="AW154" s="9"/>
      <c r="AX154" s="10"/>
      <c r="AY154" s="9"/>
      <c r="AZ154" s="10"/>
      <c r="BA154" s="9"/>
      <c r="BB154" s="10"/>
      <c r="BC154" s="11"/>
      <c r="BD154" s="10"/>
      <c r="BE154" s="9"/>
      <c r="BF154" s="10"/>
      <c r="BG154" s="9"/>
      <c r="BH154" s="10"/>
      <c r="BI154" s="9"/>
      <c r="BJ154" s="10"/>
      <c r="BK154" s="11"/>
      <c r="BL154" s="10"/>
      <c r="BM154" s="9"/>
      <c r="BN154" s="10"/>
      <c r="BO154" s="9"/>
      <c r="BP154" s="10"/>
      <c r="BQ154" s="9"/>
      <c r="BR154" s="10"/>
      <c r="BS154" s="11"/>
      <c r="BT154" s="10"/>
      <c r="BU154" s="9"/>
      <c r="BV154" s="10"/>
      <c r="BW154" s="9"/>
      <c r="BX154" s="10"/>
      <c r="BY154" s="9"/>
      <c r="BZ154" s="10"/>
      <c r="CA154" s="11"/>
      <c r="CB154" s="10"/>
      <c r="CC154" s="9"/>
      <c r="CD154" s="10"/>
      <c r="CE154" s="9"/>
      <c r="CF154" s="10"/>
      <c r="CG154" s="9"/>
      <c r="CH154" s="10"/>
      <c r="CI154" s="11"/>
    </row>
    <row r="155" spans="1:87" x14ac:dyDescent="0.3">
      <c r="A155" s="1"/>
      <c r="B155" s="1"/>
      <c r="C155" s="1"/>
      <c r="D155" s="1"/>
      <c r="E155" s="1"/>
      <c r="F155" s="1" t="s">
        <v>139</v>
      </c>
      <c r="G155" s="1"/>
      <c r="H155" s="1"/>
      <c r="I155" s="9">
        <v>6616.93</v>
      </c>
      <c r="J155" s="10"/>
      <c r="K155" s="9">
        <v>0</v>
      </c>
      <c r="L155" s="10"/>
      <c r="M155" s="9">
        <f t="shared" ref="M155:M165" si="220">ROUND((I155-K155),5)</f>
        <v>6616.93</v>
      </c>
      <c r="N155" s="10"/>
      <c r="O155" s="11">
        <f t="shared" ref="O155:O165" si="221">ROUND(IF(K155=0, IF(I155=0, 0, 1), I155/K155),5)</f>
        <v>1</v>
      </c>
      <c r="P155" s="10"/>
      <c r="Q155" s="9">
        <v>8675</v>
      </c>
      <c r="R155" s="10"/>
      <c r="S155" s="9">
        <v>0</v>
      </c>
      <c r="T155" s="10"/>
      <c r="U155" s="9">
        <f t="shared" ref="U155:U165" si="222">ROUND((Q155-S155),5)</f>
        <v>8675</v>
      </c>
      <c r="V155" s="10"/>
      <c r="W155" s="11">
        <f t="shared" ref="W155:W165" si="223">ROUND(IF(S155=0, IF(Q155=0, 0, 1), Q155/S155),5)</f>
        <v>1</v>
      </c>
      <c r="X155" s="10"/>
      <c r="Y155" s="9">
        <v>7514.99</v>
      </c>
      <c r="Z155" s="10"/>
      <c r="AA155" s="9">
        <v>0</v>
      </c>
      <c r="AB155" s="10"/>
      <c r="AC155" s="9">
        <f t="shared" ref="AC155:AC165" si="224">ROUND((Y155-AA155),5)</f>
        <v>7514.99</v>
      </c>
      <c r="AD155" s="10"/>
      <c r="AE155" s="11">
        <f t="shared" ref="AE155:AE165" si="225">ROUND(IF(AA155=0, IF(Y155=0, 0, 1), Y155/AA155),5)</f>
        <v>1</v>
      </c>
      <c r="AF155" s="10"/>
      <c r="AG155" s="9">
        <v>11844.95</v>
      </c>
      <c r="AH155" s="10"/>
      <c r="AI155" s="9">
        <v>0</v>
      </c>
      <c r="AJ155" s="10"/>
      <c r="AK155" s="9">
        <f t="shared" ref="AK155:AK165" si="226">ROUND((AG155-AI155),5)</f>
        <v>11844.95</v>
      </c>
      <c r="AL155" s="10"/>
      <c r="AM155" s="11">
        <f t="shared" ref="AM155:AM165" si="227">ROUND(IF(AI155=0, IF(AG155=0, 0, 1), AG155/AI155),5)</f>
        <v>1</v>
      </c>
      <c r="AN155" s="10"/>
      <c r="AO155" s="9">
        <v>7125</v>
      </c>
      <c r="AP155" s="10"/>
      <c r="AQ155" s="9">
        <v>0</v>
      </c>
      <c r="AR155" s="10"/>
      <c r="AS155" s="9">
        <f t="shared" ref="AS155:AS165" si="228">ROUND((AO155-AQ155),5)</f>
        <v>7125</v>
      </c>
      <c r="AT155" s="10"/>
      <c r="AU155" s="11">
        <f t="shared" ref="AU155:AU165" si="229">ROUND(IF(AQ155=0, IF(AO155=0, 0, 1), AO155/AQ155),5)</f>
        <v>1</v>
      </c>
      <c r="AV155" s="10"/>
      <c r="AW155" s="9">
        <v>16915.099999999999</v>
      </c>
      <c r="AX155" s="10"/>
      <c r="AY155" s="9">
        <v>0</v>
      </c>
      <c r="AZ155" s="10"/>
      <c r="BA155" s="9">
        <f t="shared" ref="BA155:BA165" si="230">ROUND((AW155-AY155),5)</f>
        <v>16915.099999999999</v>
      </c>
      <c r="BB155" s="10"/>
      <c r="BC155" s="11">
        <f t="shared" ref="BC155:BC165" si="231">ROUND(IF(AY155=0, IF(AW155=0, 0, 1), AW155/AY155),5)</f>
        <v>1</v>
      </c>
      <c r="BD155" s="10"/>
      <c r="BE155" s="9">
        <v>9260</v>
      </c>
      <c r="BF155" s="10"/>
      <c r="BG155" s="9">
        <v>0</v>
      </c>
      <c r="BH155" s="10"/>
      <c r="BI155" s="9">
        <f t="shared" ref="BI155:BI160" si="232">ROUND((BE155-BG155),5)</f>
        <v>9260</v>
      </c>
      <c r="BJ155" s="10"/>
      <c r="BK155" s="11">
        <f t="shared" ref="BK155:BK160" si="233">ROUND(IF(BG155=0, IF(BE155=0, 0, 1), BE155/BG155),5)</f>
        <v>1</v>
      </c>
      <c r="BL155" s="10"/>
      <c r="BM155" s="9">
        <v>13885</v>
      </c>
      <c r="BN155" s="10"/>
      <c r="BO155" s="9">
        <v>0</v>
      </c>
      <c r="BP155" s="10"/>
      <c r="BQ155" s="9">
        <f t="shared" ref="BQ155:BQ160" si="234">ROUND((BM155-BO155),5)</f>
        <v>13885</v>
      </c>
      <c r="BR155" s="10"/>
      <c r="BS155" s="11">
        <f t="shared" ref="BS155:BS160" si="235">ROUND(IF(BO155=0, IF(BM155=0, 0, 1), BM155/BO155),5)</f>
        <v>1</v>
      </c>
      <c r="BT155" s="10"/>
      <c r="BU155" s="9">
        <v>7485</v>
      </c>
      <c r="BV155" s="10"/>
      <c r="BW155" s="9">
        <v>0</v>
      </c>
      <c r="BX155" s="10"/>
      <c r="BY155" s="9">
        <f t="shared" ref="BY155:BY160" si="236">ROUND((BU155-BW155),5)</f>
        <v>7485</v>
      </c>
      <c r="BZ155" s="10"/>
      <c r="CA155" s="11">
        <f t="shared" ref="CA155:CA160" si="237">ROUND(IF(BW155=0, IF(BU155=0, 0, 1), BU155/BW155),5)</f>
        <v>1</v>
      </c>
      <c r="CB155" s="10"/>
      <c r="CC155" s="9">
        <f t="shared" ref="CC155:CC165" si="238">ROUND(I155+Q155+Y155+AG155+AO155+AW155+BE155+BM155+BU155,5)</f>
        <v>89321.97</v>
      </c>
      <c r="CD155" s="10"/>
      <c r="CE155" s="9">
        <f t="shared" ref="CE155:CE165" si="239">ROUND(K155+S155+AA155+AI155+AQ155+AY155+BG155+BO155+BW155,5)</f>
        <v>0</v>
      </c>
      <c r="CF155" s="10"/>
      <c r="CG155" s="9">
        <f t="shared" ref="CG155:CG165" si="240">ROUND((CC155-CE155),5)</f>
        <v>89321.97</v>
      </c>
      <c r="CH155" s="10"/>
      <c r="CI155" s="11">
        <f t="shared" ref="CI155:CI165" si="241">ROUND(IF(CE155=0, IF(CC155=0, 0, 1), CC155/CE155),5)</f>
        <v>1</v>
      </c>
    </row>
    <row r="156" spans="1:87" x14ac:dyDescent="0.3">
      <c r="A156" s="1"/>
      <c r="B156" s="1"/>
      <c r="C156" s="1"/>
      <c r="D156" s="1"/>
      <c r="E156" s="1"/>
      <c r="F156" s="1" t="s">
        <v>138</v>
      </c>
      <c r="G156" s="1"/>
      <c r="H156" s="1"/>
      <c r="I156" s="9">
        <v>0</v>
      </c>
      <c r="J156" s="10"/>
      <c r="K156" s="9">
        <v>0</v>
      </c>
      <c r="L156" s="10"/>
      <c r="M156" s="9">
        <f t="shared" si="220"/>
        <v>0</v>
      </c>
      <c r="N156" s="10"/>
      <c r="O156" s="11">
        <f t="shared" si="221"/>
        <v>0</v>
      </c>
      <c r="P156" s="10"/>
      <c r="Q156" s="9">
        <v>99.99</v>
      </c>
      <c r="R156" s="10"/>
      <c r="S156" s="9">
        <v>0</v>
      </c>
      <c r="T156" s="10"/>
      <c r="U156" s="9">
        <f t="shared" si="222"/>
        <v>99.99</v>
      </c>
      <c r="V156" s="10"/>
      <c r="W156" s="11">
        <f t="shared" si="223"/>
        <v>1</v>
      </c>
      <c r="X156" s="10"/>
      <c r="Y156" s="9">
        <v>630.78</v>
      </c>
      <c r="Z156" s="10"/>
      <c r="AA156" s="9">
        <v>0</v>
      </c>
      <c r="AB156" s="10"/>
      <c r="AC156" s="9">
        <f t="shared" si="224"/>
        <v>630.78</v>
      </c>
      <c r="AD156" s="10"/>
      <c r="AE156" s="11">
        <f t="shared" si="225"/>
        <v>1</v>
      </c>
      <c r="AF156" s="10"/>
      <c r="AG156" s="9">
        <v>163.18</v>
      </c>
      <c r="AH156" s="10"/>
      <c r="AI156" s="9">
        <v>0</v>
      </c>
      <c r="AJ156" s="10"/>
      <c r="AK156" s="9">
        <f t="shared" si="226"/>
        <v>163.18</v>
      </c>
      <c r="AL156" s="10"/>
      <c r="AM156" s="11">
        <f t="shared" si="227"/>
        <v>1</v>
      </c>
      <c r="AN156" s="10"/>
      <c r="AO156" s="9">
        <v>466.14</v>
      </c>
      <c r="AP156" s="10"/>
      <c r="AQ156" s="9">
        <v>0</v>
      </c>
      <c r="AR156" s="10"/>
      <c r="AS156" s="9">
        <f t="shared" si="228"/>
        <v>466.14</v>
      </c>
      <c r="AT156" s="10"/>
      <c r="AU156" s="11">
        <f t="shared" si="229"/>
        <v>1</v>
      </c>
      <c r="AV156" s="10"/>
      <c r="AW156" s="9">
        <v>96</v>
      </c>
      <c r="AX156" s="10"/>
      <c r="AY156" s="9">
        <v>0</v>
      </c>
      <c r="AZ156" s="10"/>
      <c r="BA156" s="9">
        <f t="shared" si="230"/>
        <v>96</v>
      </c>
      <c r="BB156" s="10"/>
      <c r="BC156" s="11">
        <f t="shared" si="231"/>
        <v>1</v>
      </c>
      <c r="BD156" s="10"/>
      <c r="BE156" s="9">
        <v>1497.33</v>
      </c>
      <c r="BF156" s="10"/>
      <c r="BG156" s="9">
        <v>0</v>
      </c>
      <c r="BH156" s="10"/>
      <c r="BI156" s="9">
        <f t="shared" si="232"/>
        <v>1497.33</v>
      </c>
      <c r="BJ156" s="10"/>
      <c r="BK156" s="11">
        <f t="shared" si="233"/>
        <v>1</v>
      </c>
      <c r="BL156" s="10"/>
      <c r="BM156" s="9">
        <v>600.99</v>
      </c>
      <c r="BN156" s="10"/>
      <c r="BO156" s="9">
        <v>0</v>
      </c>
      <c r="BP156" s="10"/>
      <c r="BQ156" s="9">
        <f t="shared" si="234"/>
        <v>600.99</v>
      </c>
      <c r="BR156" s="10"/>
      <c r="BS156" s="11">
        <f t="shared" si="235"/>
        <v>1</v>
      </c>
      <c r="BT156" s="10"/>
      <c r="BU156" s="9">
        <v>457.21</v>
      </c>
      <c r="BV156" s="10"/>
      <c r="BW156" s="9">
        <v>0</v>
      </c>
      <c r="BX156" s="10"/>
      <c r="BY156" s="9">
        <f t="shared" si="236"/>
        <v>457.21</v>
      </c>
      <c r="BZ156" s="10"/>
      <c r="CA156" s="11">
        <f t="shared" si="237"/>
        <v>1</v>
      </c>
      <c r="CB156" s="10"/>
      <c r="CC156" s="9">
        <f t="shared" si="238"/>
        <v>4011.62</v>
      </c>
      <c r="CD156" s="10"/>
      <c r="CE156" s="9">
        <f t="shared" si="239"/>
        <v>0</v>
      </c>
      <c r="CF156" s="10"/>
      <c r="CG156" s="9">
        <f t="shared" si="240"/>
        <v>4011.62</v>
      </c>
      <c r="CH156" s="10"/>
      <c r="CI156" s="11">
        <f t="shared" si="241"/>
        <v>1</v>
      </c>
    </row>
    <row r="157" spans="1:87" x14ac:dyDescent="0.3">
      <c r="A157" s="1"/>
      <c r="B157" s="1"/>
      <c r="C157" s="1"/>
      <c r="D157" s="1"/>
      <c r="E157" s="1"/>
      <c r="F157" s="1" t="s">
        <v>137</v>
      </c>
      <c r="G157" s="1"/>
      <c r="H157" s="1"/>
      <c r="I157" s="9">
        <v>6081.19</v>
      </c>
      <c r="J157" s="10"/>
      <c r="K157" s="9">
        <v>5700</v>
      </c>
      <c r="L157" s="10"/>
      <c r="M157" s="9">
        <f t="shared" si="220"/>
        <v>381.19</v>
      </c>
      <c r="N157" s="10"/>
      <c r="O157" s="11">
        <f t="shared" si="221"/>
        <v>1.0668800000000001</v>
      </c>
      <c r="P157" s="10"/>
      <c r="Q157" s="9">
        <v>5354.33</v>
      </c>
      <c r="R157" s="10"/>
      <c r="S157" s="9">
        <v>5700</v>
      </c>
      <c r="T157" s="10"/>
      <c r="U157" s="9">
        <f t="shared" si="222"/>
        <v>-345.67</v>
      </c>
      <c r="V157" s="10"/>
      <c r="W157" s="11">
        <f t="shared" si="223"/>
        <v>0.93935999999999997</v>
      </c>
      <c r="X157" s="10"/>
      <c r="Y157" s="9">
        <v>5311.4</v>
      </c>
      <c r="Z157" s="10"/>
      <c r="AA157" s="9">
        <v>5700</v>
      </c>
      <c r="AB157" s="10"/>
      <c r="AC157" s="9">
        <f t="shared" si="224"/>
        <v>-388.6</v>
      </c>
      <c r="AD157" s="10"/>
      <c r="AE157" s="11">
        <f t="shared" si="225"/>
        <v>0.93181999999999998</v>
      </c>
      <c r="AF157" s="10"/>
      <c r="AG157" s="9">
        <v>5771.33</v>
      </c>
      <c r="AH157" s="10"/>
      <c r="AI157" s="9">
        <v>5700</v>
      </c>
      <c r="AJ157" s="10"/>
      <c r="AK157" s="9">
        <f t="shared" si="226"/>
        <v>71.33</v>
      </c>
      <c r="AL157" s="10"/>
      <c r="AM157" s="11">
        <f t="shared" si="227"/>
        <v>1.01251</v>
      </c>
      <c r="AN157" s="10"/>
      <c r="AO157" s="9">
        <v>5776.33</v>
      </c>
      <c r="AP157" s="10"/>
      <c r="AQ157" s="9">
        <v>5700</v>
      </c>
      <c r="AR157" s="10"/>
      <c r="AS157" s="9">
        <f t="shared" si="228"/>
        <v>76.33</v>
      </c>
      <c r="AT157" s="10"/>
      <c r="AU157" s="11">
        <f t="shared" si="229"/>
        <v>1.01339</v>
      </c>
      <c r="AV157" s="10"/>
      <c r="AW157" s="9">
        <v>5802.33</v>
      </c>
      <c r="AX157" s="10"/>
      <c r="AY157" s="9">
        <v>5700</v>
      </c>
      <c r="AZ157" s="10"/>
      <c r="BA157" s="9">
        <f t="shared" si="230"/>
        <v>102.33</v>
      </c>
      <c r="BB157" s="10"/>
      <c r="BC157" s="11">
        <f t="shared" si="231"/>
        <v>1.0179499999999999</v>
      </c>
      <c r="BD157" s="10"/>
      <c r="BE157" s="9">
        <v>5802.33</v>
      </c>
      <c r="BF157" s="10"/>
      <c r="BG157" s="9">
        <v>5700</v>
      </c>
      <c r="BH157" s="10"/>
      <c r="BI157" s="9">
        <f t="shared" si="232"/>
        <v>102.33</v>
      </c>
      <c r="BJ157" s="10"/>
      <c r="BK157" s="11">
        <f t="shared" si="233"/>
        <v>1.0179499999999999</v>
      </c>
      <c r="BL157" s="10"/>
      <c r="BM157" s="9">
        <v>5802.33</v>
      </c>
      <c r="BN157" s="10"/>
      <c r="BO157" s="9">
        <v>5700</v>
      </c>
      <c r="BP157" s="10"/>
      <c r="BQ157" s="9">
        <f t="shared" si="234"/>
        <v>102.33</v>
      </c>
      <c r="BR157" s="10"/>
      <c r="BS157" s="11">
        <f t="shared" si="235"/>
        <v>1.0179499999999999</v>
      </c>
      <c r="BT157" s="10"/>
      <c r="BU157" s="9">
        <v>5802.33</v>
      </c>
      <c r="BV157" s="10"/>
      <c r="BW157" s="9">
        <v>5700</v>
      </c>
      <c r="BX157" s="10"/>
      <c r="BY157" s="9">
        <f t="shared" si="236"/>
        <v>102.33</v>
      </c>
      <c r="BZ157" s="10"/>
      <c r="CA157" s="11">
        <f t="shared" si="237"/>
        <v>1.0179499999999999</v>
      </c>
      <c r="CB157" s="10"/>
      <c r="CC157" s="9">
        <f t="shared" si="238"/>
        <v>51503.9</v>
      </c>
      <c r="CD157" s="10"/>
      <c r="CE157" s="9">
        <f t="shared" si="239"/>
        <v>51300</v>
      </c>
      <c r="CF157" s="10"/>
      <c r="CG157" s="9">
        <f t="shared" si="240"/>
        <v>203.9</v>
      </c>
      <c r="CH157" s="10"/>
      <c r="CI157" s="11">
        <f t="shared" si="241"/>
        <v>1.00397</v>
      </c>
    </row>
    <row r="158" spans="1:87" x14ac:dyDescent="0.3">
      <c r="A158" s="1"/>
      <c r="B158" s="1"/>
      <c r="C158" s="1"/>
      <c r="D158" s="1"/>
      <c r="E158" s="1"/>
      <c r="F158" s="1" t="s">
        <v>136</v>
      </c>
      <c r="G158" s="1"/>
      <c r="H158" s="1"/>
      <c r="I158" s="9">
        <v>1093.72</v>
      </c>
      <c r="J158" s="10"/>
      <c r="K158" s="9">
        <v>1250</v>
      </c>
      <c r="L158" s="10"/>
      <c r="M158" s="9">
        <f t="shared" si="220"/>
        <v>-156.28</v>
      </c>
      <c r="N158" s="10"/>
      <c r="O158" s="11">
        <f t="shared" si="221"/>
        <v>0.87497999999999998</v>
      </c>
      <c r="P158" s="10"/>
      <c r="Q158" s="9">
        <v>286.38</v>
      </c>
      <c r="R158" s="10"/>
      <c r="S158" s="9">
        <v>1250</v>
      </c>
      <c r="T158" s="10"/>
      <c r="U158" s="9">
        <f t="shared" si="222"/>
        <v>-963.62</v>
      </c>
      <c r="V158" s="10"/>
      <c r="W158" s="11">
        <f t="shared" si="223"/>
        <v>0.2291</v>
      </c>
      <c r="X158" s="10"/>
      <c r="Y158" s="9">
        <v>0</v>
      </c>
      <c r="Z158" s="10"/>
      <c r="AA158" s="9">
        <v>1250</v>
      </c>
      <c r="AB158" s="10"/>
      <c r="AC158" s="9">
        <f t="shared" si="224"/>
        <v>-1250</v>
      </c>
      <c r="AD158" s="10"/>
      <c r="AE158" s="11">
        <f t="shared" si="225"/>
        <v>0</v>
      </c>
      <c r="AF158" s="10"/>
      <c r="AG158" s="9">
        <v>346.1</v>
      </c>
      <c r="AH158" s="10"/>
      <c r="AI158" s="9">
        <v>1250</v>
      </c>
      <c r="AJ158" s="10"/>
      <c r="AK158" s="9">
        <f t="shared" si="226"/>
        <v>-903.9</v>
      </c>
      <c r="AL158" s="10"/>
      <c r="AM158" s="11">
        <f t="shared" si="227"/>
        <v>0.27688000000000001</v>
      </c>
      <c r="AN158" s="10"/>
      <c r="AO158" s="9">
        <v>0</v>
      </c>
      <c r="AP158" s="10"/>
      <c r="AQ158" s="9">
        <v>1250</v>
      </c>
      <c r="AR158" s="10"/>
      <c r="AS158" s="9">
        <f t="shared" si="228"/>
        <v>-1250</v>
      </c>
      <c r="AT158" s="10"/>
      <c r="AU158" s="11">
        <f t="shared" si="229"/>
        <v>0</v>
      </c>
      <c r="AV158" s="10"/>
      <c r="AW158" s="9">
        <v>1478.01</v>
      </c>
      <c r="AX158" s="10"/>
      <c r="AY158" s="9">
        <v>1250</v>
      </c>
      <c r="AZ158" s="10"/>
      <c r="BA158" s="9">
        <f t="shared" si="230"/>
        <v>228.01</v>
      </c>
      <c r="BB158" s="10"/>
      <c r="BC158" s="11">
        <f t="shared" si="231"/>
        <v>1.18241</v>
      </c>
      <c r="BD158" s="10"/>
      <c r="BE158" s="9">
        <v>3886.26</v>
      </c>
      <c r="BF158" s="10"/>
      <c r="BG158" s="9">
        <v>1250</v>
      </c>
      <c r="BH158" s="10"/>
      <c r="BI158" s="9">
        <f t="shared" si="232"/>
        <v>2636.26</v>
      </c>
      <c r="BJ158" s="10"/>
      <c r="BK158" s="11">
        <f t="shared" si="233"/>
        <v>3.1090100000000001</v>
      </c>
      <c r="BL158" s="10"/>
      <c r="BM158" s="9">
        <v>0</v>
      </c>
      <c r="BN158" s="10"/>
      <c r="BO158" s="9">
        <v>1250</v>
      </c>
      <c r="BP158" s="10"/>
      <c r="BQ158" s="9">
        <f t="shared" si="234"/>
        <v>-1250</v>
      </c>
      <c r="BR158" s="10"/>
      <c r="BS158" s="11">
        <f t="shared" si="235"/>
        <v>0</v>
      </c>
      <c r="BT158" s="10"/>
      <c r="BU158" s="9">
        <v>2272.17</v>
      </c>
      <c r="BV158" s="10"/>
      <c r="BW158" s="9">
        <v>1250</v>
      </c>
      <c r="BX158" s="10"/>
      <c r="BY158" s="9">
        <f t="shared" si="236"/>
        <v>1022.17</v>
      </c>
      <c r="BZ158" s="10"/>
      <c r="CA158" s="11">
        <f t="shared" si="237"/>
        <v>1.8177399999999999</v>
      </c>
      <c r="CB158" s="10"/>
      <c r="CC158" s="9">
        <f t="shared" si="238"/>
        <v>9362.64</v>
      </c>
      <c r="CD158" s="10"/>
      <c r="CE158" s="9">
        <f t="shared" si="239"/>
        <v>11250</v>
      </c>
      <c r="CF158" s="10"/>
      <c r="CG158" s="9">
        <f t="shared" si="240"/>
        <v>-1887.36</v>
      </c>
      <c r="CH158" s="10"/>
      <c r="CI158" s="11">
        <f t="shared" si="241"/>
        <v>0.83223000000000003</v>
      </c>
    </row>
    <row r="159" spans="1:87" x14ac:dyDescent="0.3">
      <c r="A159" s="1"/>
      <c r="B159" s="1"/>
      <c r="C159" s="1"/>
      <c r="D159" s="1"/>
      <c r="E159" s="1"/>
      <c r="F159" s="1" t="s">
        <v>135</v>
      </c>
      <c r="G159" s="1"/>
      <c r="H159" s="1"/>
      <c r="I159" s="9">
        <v>6135</v>
      </c>
      <c r="J159" s="10"/>
      <c r="K159" s="9">
        <v>29227</v>
      </c>
      <c r="L159" s="10"/>
      <c r="M159" s="9">
        <f t="shared" si="220"/>
        <v>-23092</v>
      </c>
      <c r="N159" s="10"/>
      <c r="O159" s="11">
        <f t="shared" si="221"/>
        <v>0.20991000000000001</v>
      </c>
      <c r="P159" s="10"/>
      <c r="Q159" s="9">
        <v>8683.7099999999991</v>
      </c>
      <c r="R159" s="10"/>
      <c r="S159" s="9">
        <v>29227</v>
      </c>
      <c r="T159" s="10"/>
      <c r="U159" s="9">
        <f t="shared" si="222"/>
        <v>-20543.29</v>
      </c>
      <c r="V159" s="10"/>
      <c r="W159" s="11">
        <f t="shared" si="223"/>
        <v>0.29710999999999999</v>
      </c>
      <c r="X159" s="10"/>
      <c r="Y159" s="9">
        <v>11055</v>
      </c>
      <c r="Z159" s="10"/>
      <c r="AA159" s="9">
        <v>29227</v>
      </c>
      <c r="AB159" s="10"/>
      <c r="AC159" s="9">
        <f t="shared" si="224"/>
        <v>-18172</v>
      </c>
      <c r="AD159" s="10"/>
      <c r="AE159" s="11">
        <f t="shared" si="225"/>
        <v>0.37824999999999998</v>
      </c>
      <c r="AF159" s="10"/>
      <c r="AG159" s="9">
        <v>15556.14</v>
      </c>
      <c r="AH159" s="10"/>
      <c r="AI159" s="9">
        <v>29227</v>
      </c>
      <c r="AJ159" s="10"/>
      <c r="AK159" s="9">
        <f t="shared" si="226"/>
        <v>-13670.86</v>
      </c>
      <c r="AL159" s="10"/>
      <c r="AM159" s="11">
        <f t="shared" si="227"/>
        <v>0.53225</v>
      </c>
      <c r="AN159" s="10"/>
      <c r="AO159" s="9">
        <v>2765</v>
      </c>
      <c r="AP159" s="10"/>
      <c r="AQ159" s="9">
        <v>29227</v>
      </c>
      <c r="AR159" s="10"/>
      <c r="AS159" s="9">
        <f t="shared" si="228"/>
        <v>-26462</v>
      </c>
      <c r="AT159" s="10"/>
      <c r="AU159" s="11">
        <f t="shared" si="229"/>
        <v>9.4600000000000004E-2</v>
      </c>
      <c r="AV159" s="10"/>
      <c r="AW159" s="9">
        <v>36021.29</v>
      </c>
      <c r="AX159" s="10"/>
      <c r="AY159" s="9">
        <v>29227</v>
      </c>
      <c r="AZ159" s="10"/>
      <c r="BA159" s="9">
        <f t="shared" si="230"/>
        <v>6794.29</v>
      </c>
      <c r="BB159" s="10"/>
      <c r="BC159" s="11">
        <f t="shared" si="231"/>
        <v>1.23247</v>
      </c>
      <c r="BD159" s="10"/>
      <c r="BE159" s="9">
        <v>9380</v>
      </c>
      <c r="BF159" s="10"/>
      <c r="BG159" s="9">
        <v>29227</v>
      </c>
      <c r="BH159" s="10"/>
      <c r="BI159" s="9">
        <f t="shared" si="232"/>
        <v>-19847</v>
      </c>
      <c r="BJ159" s="10"/>
      <c r="BK159" s="11">
        <f t="shared" si="233"/>
        <v>0.32094</v>
      </c>
      <c r="BL159" s="10"/>
      <c r="BM159" s="9">
        <v>15463.39</v>
      </c>
      <c r="BN159" s="10"/>
      <c r="BO159" s="9">
        <v>29227</v>
      </c>
      <c r="BP159" s="10"/>
      <c r="BQ159" s="9">
        <f t="shared" si="234"/>
        <v>-13763.61</v>
      </c>
      <c r="BR159" s="10"/>
      <c r="BS159" s="11">
        <f t="shared" si="235"/>
        <v>0.52907999999999999</v>
      </c>
      <c r="BT159" s="10"/>
      <c r="BU159" s="9">
        <v>8080</v>
      </c>
      <c r="BV159" s="10"/>
      <c r="BW159" s="9">
        <v>29227</v>
      </c>
      <c r="BX159" s="10"/>
      <c r="BY159" s="9">
        <f t="shared" si="236"/>
        <v>-21147</v>
      </c>
      <c r="BZ159" s="10"/>
      <c r="CA159" s="11">
        <f t="shared" si="237"/>
        <v>0.27645999999999998</v>
      </c>
      <c r="CB159" s="10"/>
      <c r="CC159" s="9">
        <f t="shared" si="238"/>
        <v>113139.53</v>
      </c>
      <c r="CD159" s="10"/>
      <c r="CE159" s="9">
        <f t="shared" si="239"/>
        <v>263043</v>
      </c>
      <c r="CF159" s="10"/>
      <c r="CG159" s="9">
        <f t="shared" si="240"/>
        <v>-149903.47</v>
      </c>
      <c r="CH159" s="10"/>
      <c r="CI159" s="11">
        <f t="shared" si="241"/>
        <v>0.43012</v>
      </c>
    </row>
    <row r="160" spans="1:87" x14ac:dyDescent="0.3">
      <c r="A160" s="1"/>
      <c r="B160" s="1"/>
      <c r="C160" s="1"/>
      <c r="D160" s="1"/>
      <c r="E160" s="1"/>
      <c r="F160" s="1" t="s">
        <v>134</v>
      </c>
      <c r="G160" s="1"/>
      <c r="H160" s="1"/>
      <c r="I160" s="9">
        <v>65</v>
      </c>
      <c r="J160" s="10"/>
      <c r="K160" s="9">
        <v>1083</v>
      </c>
      <c r="L160" s="10"/>
      <c r="M160" s="9">
        <f t="shared" si="220"/>
        <v>-1018</v>
      </c>
      <c r="N160" s="10"/>
      <c r="O160" s="11">
        <f t="shared" si="221"/>
        <v>6.0019999999999997E-2</v>
      </c>
      <c r="P160" s="10"/>
      <c r="Q160" s="9">
        <v>141.62</v>
      </c>
      <c r="R160" s="10"/>
      <c r="S160" s="9">
        <v>1083</v>
      </c>
      <c r="T160" s="10"/>
      <c r="U160" s="9">
        <f t="shared" si="222"/>
        <v>-941.38</v>
      </c>
      <c r="V160" s="10"/>
      <c r="W160" s="11">
        <f t="shared" si="223"/>
        <v>0.13077</v>
      </c>
      <c r="X160" s="10"/>
      <c r="Y160" s="9">
        <v>320.89999999999998</v>
      </c>
      <c r="Z160" s="10"/>
      <c r="AA160" s="9">
        <v>1083</v>
      </c>
      <c r="AB160" s="10"/>
      <c r="AC160" s="9">
        <f t="shared" si="224"/>
        <v>-762.1</v>
      </c>
      <c r="AD160" s="10"/>
      <c r="AE160" s="11">
        <f t="shared" si="225"/>
        <v>0.29631000000000002</v>
      </c>
      <c r="AF160" s="10"/>
      <c r="AG160" s="9">
        <v>927.55</v>
      </c>
      <c r="AH160" s="10"/>
      <c r="AI160" s="9">
        <v>1083</v>
      </c>
      <c r="AJ160" s="10"/>
      <c r="AK160" s="9">
        <f t="shared" si="226"/>
        <v>-155.44999999999999</v>
      </c>
      <c r="AL160" s="10"/>
      <c r="AM160" s="11">
        <f t="shared" si="227"/>
        <v>0.85646</v>
      </c>
      <c r="AN160" s="10"/>
      <c r="AO160" s="9">
        <v>1214.6600000000001</v>
      </c>
      <c r="AP160" s="10"/>
      <c r="AQ160" s="9">
        <v>1083</v>
      </c>
      <c r="AR160" s="10"/>
      <c r="AS160" s="9">
        <f t="shared" si="228"/>
        <v>131.66</v>
      </c>
      <c r="AT160" s="10"/>
      <c r="AU160" s="11">
        <f t="shared" si="229"/>
        <v>1.12157</v>
      </c>
      <c r="AV160" s="10"/>
      <c r="AW160" s="9">
        <v>2043.77</v>
      </c>
      <c r="AX160" s="10"/>
      <c r="AY160" s="9">
        <v>1083</v>
      </c>
      <c r="AZ160" s="10"/>
      <c r="BA160" s="9">
        <f t="shared" si="230"/>
        <v>960.77</v>
      </c>
      <c r="BB160" s="10"/>
      <c r="BC160" s="11">
        <f t="shared" si="231"/>
        <v>1.88714</v>
      </c>
      <c r="BD160" s="10"/>
      <c r="BE160" s="9">
        <v>0</v>
      </c>
      <c r="BF160" s="10"/>
      <c r="BG160" s="9">
        <v>1083</v>
      </c>
      <c r="BH160" s="10"/>
      <c r="BI160" s="9">
        <f t="shared" si="232"/>
        <v>-1083</v>
      </c>
      <c r="BJ160" s="10"/>
      <c r="BK160" s="11">
        <f t="shared" si="233"/>
        <v>0</v>
      </c>
      <c r="BL160" s="10"/>
      <c r="BM160" s="9">
        <v>65</v>
      </c>
      <c r="BN160" s="10"/>
      <c r="BO160" s="9">
        <v>1083</v>
      </c>
      <c r="BP160" s="10"/>
      <c r="BQ160" s="9">
        <f t="shared" si="234"/>
        <v>-1018</v>
      </c>
      <c r="BR160" s="10"/>
      <c r="BS160" s="11">
        <f t="shared" si="235"/>
        <v>6.0019999999999997E-2</v>
      </c>
      <c r="BT160" s="10"/>
      <c r="BU160" s="9">
        <v>504.96</v>
      </c>
      <c r="BV160" s="10"/>
      <c r="BW160" s="9">
        <v>1083</v>
      </c>
      <c r="BX160" s="10"/>
      <c r="BY160" s="9">
        <f t="shared" si="236"/>
        <v>-578.04</v>
      </c>
      <c r="BZ160" s="10"/>
      <c r="CA160" s="11">
        <f t="shared" si="237"/>
        <v>0.46626000000000001</v>
      </c>
      <c r="CB160" s="10"/>
      <c r="CC160" s="9">
        <f t="shared" si="238"/>
        <v>5283.46</v>
      </c>
      <c r="CD160" s="10"/>
      <c r="CE160" s="9">
        <f t="shared" si="239"/>
        <v>9747</v>
      </c>
      <c r="CF160" s="10"/>
      <c r="CG160" s="9">
        <f t="shared" si="240"/>
        <v>-4463.54</v>
      </c>
      <c r="CH160" s="10"/>
      <c r="CI160" s="11">
        <f t="shared" si="241"/>
        <v>0.54205999999999999</v>
      </c>
    </row>
    <row r="161" spans="1:87" x14ac:dyDescent="0.3">
      <c r="A161" s="1"/>
      <c r="B161" s="1"/>
      <c r="C161" s="1"/>
      <c r="D161" s="1"/>
      <c r="E161" s="1"/>
      <c r="F161" s="1" t="s">
        <v>133</v>
      </c>
      <c r="G161" s="1"/>
      <c r="H161" s="1"/>
      <c r="I161" s="9">
        <v>0</v>
      </c>
      <c r="J161" s="10"/>
      <c r="K161" s="9">
        <v>0</v>
      </c>
      <c r="L161" s="10"/>
      <c r="M161" s="9">
        <f t="shared" si="220"/>
        <v>0</v>
      </c>
      <c r="N161" s="10"/>
      <c r="O161" s="11">
        <f t="shared" si="221"/>
        <v>0</v>
      </c>
      <c r="P161" s="10"/>
      <c r="Q161" s="9">
        <v>0</v>
      </c>
      <c r="R161" s="10"/>
      <c r="S161" s="9">
        <v>0</v>
      </c>
      <c r="T161" s="10"/>
      <c r="U161" s="9">
        <f t="shared" si="222"/>
        <v>0</v>
      </c>
      <c r="V161" s="10"/>
      <c r="W161" s="11">
        <f t="shared" si="223"/>
        <v>0</v>
      </c>
      <c r="X161" s="10"/>
      <c r="Y161" s="9">
        <v>9540</v>
      </c>
      <c r="Z161" s="10"/>
      <c r="AA161" s="9">
        <v>0</v>
      </c>
      <c r="AB161" s="10"/>
      <c r="AC161" s="9">
        <f t="shared" si="224"/>
        <v>9540</v>
      </c>
      <c r="AD161" s="10"/>
      <c r="AE161" s="11">
        <f t="shared" si="225"/>
        <v>1</v>
      </c>
      <c r="AF161" s="10"/>
      <c r="AG161" s="9">
        <v>895</v>
      </c>
      <c r="AH161" s="10"/>
      <c r="AI161" s="9">
        <v>0</v>
      </c>
      <c r="AJ161" s="10"/>
      <c r="AK161" s="9">
        <f t="shared" si="226"/>
        <v>895</v>
      </c>
      <c r="AL161" s="10"/>
      <c r="AM161" s="11">
        <f t="shared" si="227"/>
        <v>1</v>
      </c>
      <c r="AN161" s="10"/>
      <c r="AO161" s="9">
        <v>18451.71</v>
      </c>
      <c r="AP161" s="10"/>
      <c r="AQ161" s="9">
        <v>0</v>
      </c>
      <c r="AR161" s="10"/>
      <c r="AS161" s="9">
        <f t="shared" si="228"/>
        <v>18451.71</v>
      </c>
      <c r="AT161" s="10"/>
      <c r="AU161" s="11">
        <f t="shared" si="229"/>
        <v>1</v>
      </c>
      <c r="AV161" s="10"/>
      <c r="AW161" s="9">
        <v>23469.94</v>
      </c>
      <c r="AX161" s="10"/>
      <c r="AY161" s="9">
        <v>0</v>
      </c>
      <c r="AZ161" s="10"/>
      <c r="BA161" s="9">
        <f t="shared" si="230"/>
        <v>23469.94</v>
      </c>
      <c r="BB161" s="10"/>
      <c r="BC161" s="11">
        <f t="shared" si="231"/>
        <v>1</v>
      </c>
      <c r="BD161" s="10"/>
      <c r="BE161" s="9">
        <v>6995</v>
      </c>
      <c r="BF161" s="10"/>
      <c r="BG161" s="9"/>
      <c r="BH161" s="10"/>
      <c r="BI161" s="9"/>
      <c r="BJ161" s="10"/>
      <c r="BK161" s="11"/>
      <c r="BL161" s="10"/>
      <c r="BM161" s="9">
        <v>6595</v>
      </c>
      <c r="BN161" s="10"/>
      <c r="BO161" s="9"/>
      <c r="BP161" s="10"/>
      <c r="BQ161" s="9"/>
      <c r="BR161" s="10"/>
      <c r="BS161" s="11"/>
      <c r="BT161" s="10"/>
      <c r="BU161" s="9">
        <v>6245</v>
      </c>
      <c r="BV161" s="10"/>
      <c r="BW161" s="9"/>
      <c r="BX161" s="10"/>
      <c r="BY161" s="9"/>
      <c r="BZ161" s="10"/>
      <c r="CA161" s="11"/>
      <c r="CB161" s="10"/>
      <c r="CC161" s="9">
        <f t="shared" si="238"/>
        <v>72191.649999999994</v>
      </c>
      <c r="CD161" s="10"/>
      <c r="CE161" s="9">
        <f t="shared" si="239"/>
        <v>0</v>
      </c>
      <c r="CF161" s="10"/>
      <c r="CG161" s="9">
        <f t="shared" si="240"/>
        <v>72191.649999999994</v>
      </c>
      <c r="CH161" s="10"/>
      <c r="CI161" s="11">
        <f t="shared" si="241"/>
        <v>1</v>
      </c>
    </row>
    <row r="162" spans="1:87" x14ac:dyDescent="0.3">
      <c r="A162" s="1"/>
      <c r="B162" s="1"/>
      <c r="C162" s="1"/>
      <c r="D162" s="1"/>
      <c r="E162" s="1"/>
      <c r="F162" s="1" t="s">
        <v>132</v>
      </c>
      <c r="G162" s="1"/>
      <c r="H162" s="1"/>
      <c r="I162" s="9">
        <v>7376.25</v>
      </c>
      <c r="J162" s="10"/>
      <c r="K162" s="9">
        <v>3333</v>
      </c>
      <c r="L162" s="10"/>
      <c r="M162" s="9">
        <f t="shared" si="220"/>
        <v>4043.25</v>
      </c>
      <c r="N162" s="10"/>
      <c r="O162" s="11">
        <f t="shared" si="221"/>
        <v>2.2130999999999998</v>
      </c>
      <c r="P162" s="10"/>
      <c r="Q162" s="9">
        <v>3321.11</v>
      </c>
      <c r="R162" s="10"/>
      <c r="S162" s="9">
        <v>3333</v>
      </c>
      <c r="T162" s="10"/>
      <c r="U162" s="9">
        <f t="shared" si="222"/>
        <v>-11.89</v>
      </c>
      <c r="V162" s="10"/>
      <c r="W162" s="11">
        <f t="shared" si="223"/>
        <v>0.99643000000000004</v>
      </c>
      <c r="X162" s="10"/>
      <c r="Y162" s="9">
        <v>3571.67</v>
      </c>
      <c r="Z162" s="10"/>
      <c r="AA162" s="9">
        <v>3333</v>
      </c>
      <c r="AB162" s="10"/>
      <c r="AC162" s="9">
        <f t="shared" si="224"/>
        <v>238.67</v>
      </c>
      <c r="AD162" s="10"/>
      <c r="AE162" s="11">
        <f t="shared" si="225"/>
        <v>1.07161</v>
      </c>
      <c r="AF162" s="10"/>
      <c r="AG162" s="9">
        <v>3936.07</v>
      </c>
      <c r="AH162" s="10"/>
      <c r="AI162" s="9">
        <v>3333</v>
      </c>
      <c r="AJ162" s="10"/>
      <c r="AK162" s="9">
        <f t="shared" si="226"/>
        <v>603.07000000000005</v>
      </c>
      <c r="AL162" s="10"/>
      <c r="AM162" s="11">
        <f t="shared" si="227"/>
        <v>1.1809400000000001</v>
      </c>
      <c r="AN162" s="10"/>
      <c r="AO162" s="9">
        <v>7320.9</v>
      </c>
      <c r="AP162" s="10"/>
      <c r="AQ162" s="9">
        <v>3333</v>
      </c>
      <c r="AR162" s="10"/>
      <c r="AS162" s="9">
        <f t="shared" si="228"/>
        <v>3987.9</v>
      </c>
      <c r="AT162" s="10"/>
      <c r="AU162" s="11">
        <f t="shared" si="229"/>
        <v>2.1964899999999998</v>
      </c>
      <c r="AV162" s="10"/>
      <c r="AW162" s="9">
        <v>5441.81</v>
      </c>
      <c r="AX162" s="10"/>
      <c r="AY162" s="9">
        <v>3333</v>
      </c>
      <c r="AZ162" s="10"/>
      <c r="BA162" s="9">
        <f t="shared" si="230"/>
        <v>2108.81</v>
      </c>
      <c r="BB162" s="10"/>
      <c r="BC162" s="11">
        <f t="shared" si="231"/>
        <v>1.6327100000000001</v>
      </c>
      <c r="BD162" s="10"/>
      <c r="BE162" s="9">
        <v>11177.21</v>
      </c>
      <c r="BF162" s="10"/>
      <c r="BG162" s="9">
        <v>3333</v>
      </c>
      <c r="BH162" s="10"/>
      <c r="BI162" s="9">
        <f>ROUND((BE162-BG162),5)</f>
        <v>7844.21</v>
      </c>
      <c r="BJ162" s="10"/>
      <c r="BK162" s="11">
        <f>ROUND(IF(BG162=0, IF(BE162=0, 0, 1), BE162/BG162),5)</f>
        <v>3.3534999999999999</v>
      </c>
      <c r="BL162" s="10"/>
      <c r="BM162" s="9">
        <v>5802.89</v>
      </c>
      <c r="BN162" s="10"/>
      <c r="BO162" s="9">
        <v>3333</v>
      </c>
      <c r="BP162" s="10"/>
      <c r="BQ162" s="9">
        <f>ROUND((BM162-BO162),5)</f>
        <v>2469.89</v>
      </c>
      <c r="BR162" s="10"/>
      <c r="BS162" s="11">
        <f>ROUND(IF(BO162=0, IF(BM162=0, 0, 1), BM162/BO162),5)</f>
        <v>1.7410399999999999</v>
      </c>
      <c r="BT162" s="10"/>
      <c r="BU162" s="9">
        <v>5373.01</v>
      </c>
      <c r="BV162" s="10"/>
      <c r="BW162" s="9">
        <v>3334</v>
      </c>
      <c r="BX162" s="10"/>
      <c r="BY162" s="9">
        <f>ROUND((BU162-BW162),5)</f>
        <v>2039.01</v>
      </c>
      <c r="BZ162" s="10"/>
      <c r="CA162" s="11">
        <f>ROUND(IF(BW162=0, IF(BU162=0, 0, 1), BU162/BW162),5)</f>
        <v>1.61158</v>
      </c>
      <c r="CB162" s="10"/>
      <c r="CC162" s="9">
        <f t="shared" si="238"/>
        <v>53320.92</v>
      </c>
      <c r="CD162" s="10"/>
      <c r="CE162" s="9">
        <f t="shared" si="239"/>
        <v>29998</v>
      </c>
      <c r="CF162" s="10"/>
      <c r="CG162" s="9">
        <f t="shared" si="240"/>
        <v>23322.92</v>
      </c>
      <c r="CH162" s="10"/>
      <c r="CI162" s="22">
        <f t="shared" si="241"/>
        <v>1.7774799999999999</v>
      </c>
    </row>
    <row r="163" spans="1:87" ht="19.5" thickBot="1" x14ac:dyDescent="0.35">
      <c r="A163" s="1"/>
      <c r="B163" s="1"/>
      <c r="C163" s="1"/>
      <c r="D163" s="1"/>
      <c r="E163" s="1"/>
      <c r="F163" s="1" t="s">
        <v>131</v>
      </c>
      <c r="G163" s="1"/>
      <c r="H163" s="1"/>
      <c r="I163" s="12">
        <v>-25905.759999999998</v>
      </c>
      <c r="J163" s="10"/>
      <c r="K163" s="12">
        <v>2083</v>
      </c>
      <c r="L163" s="10"/>
      <c r="M163" s="12">
        <f t="shared" si="220"/>
        <v>-27988.76</v>
      </c>
      <c r="N163" s="10"/>
      <c r="O163" s="13">
        <f t="shared" si="221"/>
        <v>-12.43675</v>
      </c>
      <c r="P163" s="10"/>
      <c r="Q163" s="12">
        <v>4993.12</v>
      </c>
      <c r="R163" s="10"/>
      <c r="S163" s="12">
        <v>2083</v>
      </c>
      <c r="T163" s="10"/>
      <c r="U163" s="12">
        <f t="shared" si="222"/>
        <v>2910.12</v>
      </c>
      <c r="V163" s="10"/>
      <c r="W163" s="13">
        <f t="shared" si="223"/>
        <v>2.3970799999999999</v>
      </c>
      <c r="X163" s="10"/>
      <c r="Y163" s="12">
        <v>4993.12</v>
      </c>
      <c r="Z163" s="10"/>
      <c r="AA163" s="12">
        <v>2083</v>
      </c>
      <c r="AB163" s="10"/>
      <c r="AC163" s="12">
        <f t="shared" si="224"/>
        <v>2910.12</v>
      </c>
      <c r="AD163" s="10"/>
      <c r="AE163" s="13">
        <f t="shared" si="225"/>
        <v>2.3970799999999999</v>
      </c>
      <c r="AF163" s="10"/>
      <c r="AG163" s="12">
        <v>4993.12</v>
      </c>
      <c r="AH163" s="10"/>
      <c r="AI163" s="12">
        <v>2083</v>
      </c>
      <c r="AJ163" s="10"/>
      <c r="AK163" s="12">
        <f t="shared" si="226"/>
        <v>2910.12</v>
      </c>
      <c r="AL163" s="10"/>
      <c r="AM163" s="13">
        <f t="shared" si="227"/>
        <v>2.3970799999999999</v>
      </c>
      <c r="AN163" s="10"/>
      <c r="AO163" s="12">
        <v>4993.12</v>
      </c>
      <c r="AP163" s="10"/>
      <c r="AQ163" s="12">
        <v>2083</v>
      </c>
      <c r="AR163" s="10"/>
      <c r="AS163" s="12">
        <f t="shared" si="228"/>
        <v>2910.12</v>
      </c>
      <c r="AT163" s="10"/>
      <c r="AU163" s="13">
        <f t="shared" si="229"/>
        <v>2.3970799999999999</v>
      </c>
      <c r="AV163" s="10"/>
      <c r="AW163" s="12">
        <v>4993.12</v>
      </c>
      <c r="AX163" s="10"/>
      <c r="AY163" s="12">
        <v>2083</v>
      </c>
      <c r="AZ163" s="10"/>
      <c r="BA163" s="12">
        <f t="shared" si="230"/>
        <v>2910.12</v>
      </c>
      <c r="BB163" s="10"/>
      <c r="BC163" s="13">
        <f t="shared" si="231"/>
        <v>2.3970799999999999</v>
      </c>
      <c r="BD163" s="10"/>
      <c r="BE163" s="12">
        <v>4993.12</v>
      </c>
      <c r="BF163" s="10"/>
      <c r="BG163" s="12">
        <v>2083</v>
      </c>
      <c r="BH163" s="10"/>
      <c r="BI163" s="12">
        <f>ROUND((BE163-BG163),5)</f>
        <v>2910.12</v>
      </c>
      <c r="BJ163" s="10"/>
      <c r="BK163" s="13">
        <f>ROUND(IF(BG163=0, IF(BE163=0, 0, 1), BE163/BG163),5)</f>
        <v>2.3970799999999999</v>
      </c>
      <c r="BL163" s="10"/>
      <c r="BM163" s="12">
        <v>4993.12</v>
      </c>
      <c r="BN163" s="10"/>
      <c r="BO163" s="12">
        <v>2083</v>
      </c>
      <c r="BP163" s="10"/>
      <c r="BQ163" s="12">
        <f>ROUND((BM163-BO163),5)</f>
        <v>2910.12</v>
      </c>
      <c r="BR163" s="10"/>
      <c r="BS163" s="13">
        <f>ROUND(IF(BO163=0, IF(BM163=0, 0, 1), BM163/BO163),5)</f>
        <v>2.3970799999999999</v>
      </c>
      <c r="BT163" s="10"/>
      <c r="BU163" s="12">
        <v>4993.12</v>
      </c>
      <c r="BV163" s="10"/>
      <c r="BW163" s="12">
        <v>2084</v>
      </c>
      <c r="BX163" s="10"/>
      <c r="BY163" s="12">
        <f>ROUND((BU163-BW163),5)</f>
        <v>2909.12</v>
      </c>
      <c r="BZ163" s="10"/>
      <c r="CA163" s="13">
        <f>ROUND(IF(BW163=0, IF(BU163=0, 0, 1), BU163/BW163),5)</f>
        <v>2.3959299999999999</v>
      </c>
      <c r="CB163" s="10"/>
      <c r="CC163" s="12">
        <f t="shared" si="238"/>
        <v>14039.2</v>
      </c>
      <c r="CD163" s="10"/>
      <c r="CE163" s="12">
        <f t="shared" si="239"/>
        <v>18748</v>
      </c>
      <c r="CF163" s="10"/>
      <c r="CG163" s="12">
        <f t="shared" si="240"/>
        <v>-4708.8</v>
      </c>
      <c r="CH163" s="10"/>
      <c r="CI163" s="13">
        <f t="shared" si="241"/>
        <v>0.74883999999999995</v>
      </c>
    </row>
    <row r="164" spans="1:87" x14ac:dyDescent="0.3">
      <c r="A164" s="1"/>
      <c r="B164" s="1"/>
      <c r="C164" s="1"/>
      <c r="D164" s="1"/>
      <c r="E164" s="1" t="s">
        <v>130</v>
      </c>
      <c r="F164" s="1"/>
      <c r="G164" s="1"/>
      <c r="H164" s="1"/>
      <c r="I164" s="9">
        <f>ROUND(SUM(I154:I163),5)</f>
        <v>1462.33</v>
      </c>
      <c r="J164" s="10"/>
      <c r="K164" s="9">
        <f>ROUND(SUM(K154:K163),5)</f>
        <v>42676</v>
      </c>
      <c r="L164" s="10"/>
      <c r="M164" s="9">
        <f t="shared" si="220"/>
        <v>-41213.67</v>
      </c>
      <c r="N164" s="10"/>
      <c r="O164" s="11">
        <f t="shared" si="221"/>
        <v>3.4270000000000002E-2</v>
      </c>
      <c r="P164" s="10"/>
      <c r="Q164" s="9">
        <f>ROUND(SUM(Q154:Q163),5)</f>
        <v>31555.26</v>
      </c>
      <c r="R164" s="10"/>
      <c r="S164" s="9">
        <f>ROUND(SUM(S154:S163),5)</f>
        <v>42676</v>
      </c>
      <c r="T164" s="10"/>
      <c r="U164" s="9">
        <f t="shared" si="222"/>
        <v>-11120.74</v>
      </c>
      <c r="V164" s="10"/>
      <c r="W164" s="11">
        <f t="shared" si="223"/>
        <v>0.73941000000000001</v>
      </c>
      <c r="X164" s="10"/>
      <c r="Y164" s="9">
        <f>ROUND(SUM(Y154:Y163),5)</f>
        <v>42937.86</v>
      </c>
      <c r="Z164" s="10"/>
      <c r="AA164" s="9">
        <f>ROUND(SUM(AA154:AA163),5)</f>
        <v>42676</v>
      </c>
      <c r="AB164" s="10"/>
      <c r="AC164" s="9">
        <f t="shared" si="224"/>
        <v>261.86</v>
      </c>
      <c r="AD164" s="10"/>
      <c r="AE164" s="11">
        <f t="shared" si="225"/>
        <v>1.00614</v>
      </c>
      <c r="AF164" s="10"/>
      <c r="AG164" s="9">
        <f>ROUND(SUM(AG154:AG163),5)</f>
        <v>44433.440000000002</v>
      </c>
      <c r="AH164" s="10"/>
      <c r="AI164" s="9">
        <f>ROUND(SUM(AI154:AI163),5)</f>
        <v>42676</v>
      </c>
      <c r="AJ164" s="10"/>
      <c r="AK164" s="9">
        <f t="shared" si="226"/>
        <v>1757.44</v>
      </c>
      <c r="AL164" s="10"/>
      <c r="AM164" s="11">
        <f t="shared" si="227"/>
        <v>1.04118</v>
      </c>
      <c r="AN164" s="10"/>
      <c r="AO164" s="9">
        <f>ROUND(SUM(AO154:AO163),5)</f>
        <v>48112.86</v>
      </c>
      <c r="AP164" s="10"/>
      <c r="AQ164" s="9">
        <f>ROUND(SUM(AQ154:AQ163),5)</f>
        <v>42676</v>
      </c>
      <c r="AR164" s="10"/>
      <c r="AS164" s="9">
        <f t="shared" si="228"/>
        <v>5436.86</v>
      </c>
      <c r="AT164" s="10"/>
      <c r="AU164" s="11">
        <f t="shared" si="229"/>
        <v>1.1274</v>
      </c>
      <c r="AV164" s="10"/>
      <c r="AW164" s="9">
        <f>ROUND(SUM(AW154:AW163),5)</f>
        <v>96261.37</v>
      </c>
      <c r="AX164" s="10"/>
      <c r="AY164" s="9">
        <f>ROUND(SUM(AY154:AY163),5)</f>
        <v>42676</v>
      </c>
      <c r="AZ164" s="10"/>
      <c r="BA164" s="9">
        <f t="shared" si="230"/>
        <v>53585.37</v>
      </c>
      <c r="BB164" s="10"/>
      <c r="BC164" s="11">
        <f t="shared" si="231"/>
        <v>2.25563</v>
      </c>
      <c r="BD164" s="10"/>
      <c r="BE164" s="9">
        <f>ROUND(SUM(BE154:BE163),5)</f>
        <v>52991.25</v>
      </c>
      <c r="BF164" s="10"/>
      <c r="BG164" s="9">
        <f>ROUND(SUM(BG154:BG163),5)</f>
        <v>42676</v>
      </c>
      <c r="BH164" s="10"/>
      <c r="BI164" s="9">
        <f>ROUND((BE164-BG164),5)</f>
        <v>10315.25</v>
      </c>
      <c r="BJ164" s="10"/>
      <c r="BK164" s="11">
        <f>ROUND(IF(BG164=0, IF(BE164=0, 0, 1), BE164/BG164),5)</f>
        <v>1.2417100000000001</v>
      </c>
      <c r="BL164" s="10"/>
      <c r="BM164" s="9">
        <f>ROUND(SUM(BM154:BM163),5)</f>
        <v>53207.72</v>
      </c>
      <c r="BN164" s="10"/>
      <c r="BO164" s="9">
        <f>ROUND(SUM(BO154:BO163),5)</f>
        <v>42676</v>
      </c>
      <c r="BP164" s="10"/>
      <c r="BQ164" s="9">
        <f>ROUND((BM164-BO164),5)</f>
        <v>10531.72</v>
      </c>
      <c r="BR164" s="10"/>
      <c r="BS164" s="11">
        <f>ROUND(IF(BO164=0, IF(BM164=0, 0, 1), BM164/BO164),5)</f>
        <v>1.24678</v>
      </c>
      <c r="BT164" s="10"/>
      <c r="BU164" s="9">
        <f>ROUND(SUM(BU154:BU163),5)</f>
        <v>41212.800000000003</v>
      </c>
      <c r="BV164" s="10"/>
      <c r="BW164" s="9">
        <f>ROUND(SUM(BW154:BW163),5)</f>
        <v>42678</v>
      </c>
      <c r="BX164" s="10"/>
      <c r="BY164" s="9">
        <f>ROUND((BU164-BW164),5)</f>
        <v>-1465.2</v>
      </c>
      <c r="BZ164" s="10"/>
      <c r="CA164" s="11">
        <f>ROUND(IF(BW164=0, IF(BU164=0, 0, 1), BU164/BW164),5)</f>
        <v>0.96567000000000003</v>
      </c>
      <c r="CB164" s="10"/>
      <c r="CC164" s="9">
        <f t="shared" si="238"/>
        <v>412174.89</v>
      </c>
      <c r="CD164" s="10"/>
      <c r="CE164" s="9">
        <f t="shared" si="239"/>
        <v>384086</v>
      </c>
      <c r="CF164" s="10"/>
      <c r="CG164" s="9">
        <f t="shared" si="240"/>
        <v>28088.89</v>
      </c>
      <c r="CH164" s="10"/>
      <c r="CI164" s="11">
        <f t="shared" si="241"/>
        <v>1.0731299999999999</v>
      </c>
    </row>
    <row r="165" spans="1:87" x14ac:dyDescent="0.3">
      <c r="A165" s="1"/>
      <c r="B165" s="1"/>
      <c r="C165" s="1"/>
      <c r="D165" s="1"/>
      <c r="E165" s="1" t="s">
        <v>129</v>
      </c>
      <c r="F165" s="1"/>
      <c r="G165" s="1"/>
      <c r="H165" s="1"/>
      <c r="I165" s="9">
        <v>0</v>
      </c>
      <c r="J165" s="10"/>
      <c r="K165" s="9">
        <v>1218</v>
      </c>
      <c r="L165" s="10"/>
      <c r="M165" s="9">
        <f t="shared" si="220"/>
        <v>-1218</v>
      </c>
      <c r="N165" s="10"/>
      <c r="O165" s="11">
        <f t="shared" si="221"/>
        <v>0</v>
      </c>
      <c r="P165" s="10"/>
      <c r="Q165" s="9">
        <v>945.88</v>
      </c>
      <c r="R165" s="10"/>
      <c r="S165" s="9">
        <v>1219</v>
      </c>
      <c r="T165" s="10"/>
      <c r="U165" s="9">
        <f t="shared" si="222"/>
        <v>-273.12</v>
      </c>
      <c r="V165" s="10"/>
      <c r="W165" s="11">
        <f t="shared" si="223"/>
        <v>0.77595000000000003</v>
      </c>
      <c r="X165" s="10"/>
      <c r="Y165" s="9">
        <v>3369.37</v>
      </c>
      <c r="Z165" s="10"/>
      <c r="AA165" s="9">
        <v>1219</v>
      </c>
      <c r="AB165" s="10"/>
      <c r="AC165" s="9">
        <f t="shared" si="224"/>
        <v>2150.37</v>
      </c>
      <c r="AD165" s="10"/>
      <c r="AE165" s="11">
        <f t="shared" si="225"/>
        <v>2.7640400000000001</v>
      </c>
      <c r="AF165" s="10"/>
      <c r="AG165" s="9">
        <v>1979.77</v>
      </c>
      <c r="AH165" s="10"/>
      <c r="AI165" s="9">
        <v>1219</v>
      </c>
      <c r="AJ165" s="10"/>
      <c r="AK165" s="9">
        <f t="shared" si="226"/>
        <v>760.77</v>
      </c>
      <c r="AL165" s="10"/>
      <c r="AM165" s="11">
        <f t="shared" si="227"/>
        <v>1.62409</v>
      </c>
      <c r="AN165" s="10"/>
      <c r="AO165" s="9">
        <v>4101.93</v>
      </c>
      <c r="AP165" s="10"/>
      <c r="AQ165" s="9">
        <v>1219</v>
      </c>
      <c r="AR165" s="10"/>
      <c r="AS165" s="9">
        <f t="shared" si="228"/>
        <v>2882.93</v>
      </c>
      <c r="AT165" s="10"/>
      <c r="AU165" s="11">
        <f t="shared" si="229"/>
        <v>3.3650000000000002</v>
      </c>
      <c r="AV165" s="10"/>
      <c r="AW165" s="9">
        <v>-4550.8999999999996</v>
      </c>
      <c r="AX165" s="10"/>
      <c r="AY165" s="9">
        <v>1219</v>
      </c>
      <c r="AZ165" s="10"/>
      <c r="BA165" s="9">
        <f t="shared" si="230"/>
        <v>-5769.9</v>
      </c>
      <c r="BB165" s="10"/>
      <c r="BC165" s="11">
        <f t="shared" si="231"/>
        <v>-3.7333099999999999</v>
      </c>
      <c r="BD165" s="10"/>
      <c r="BE165" s="9">
        <v>427</v>
      </c>
      <c r="BF165" s="10"/>
      <c r="BG165" s="9">
        <v>1219</v>
      </c>
      <c r="BH165" s="10"/>
      <c r="BI165" s="9">
        <f>ROUND((BE165-BG165),5)</f>
        <v>-792</v>
      </c>
      <c r="BJ165" s="10"/>
      <c r="BK165" s="11">
        <f>ROUND(IF(BG165=0, IF(BE165=0, 0, 1), BE165/BG165),5)</f>
        <v>0.35028999999999999</v>
      </c>
      <c r="BL165" s="10"/>
      <c r="BM165" s="9">
        <v>0</v>
      </c>
      <c r="BN165" s="10"/>
      <c r="BO165" s="9">
        <v>1219</v>
      </c>
      <c r="BP165" s="10"/>
      <c r="BQ165" s="9">
        <f>ROUND((BM165-BO165),5)</f>
        <v>-1219</v>
      </c>
      <c r="BR165" s="10"/>
      <c r="BS165" s="11">
        <f>ROUND(IF(BO165=0, IF(BM165=0, 0, 1), BM165/BO165),5)</f>
        <v>0</v>
      </c>
      <c r="BT165" s="10"/>
      <c r="BU165" s="9">
        <v>0</v>
      </c>
      <c r="BV165" s="10"/>
      <c r="BW165" s="9">
        <v>1219</v>
      </c>
      <c r="BX165" s="10"/>
      <c r="BY165" s="9">
        <f>ROUND((BU165-BW165),5)</f>
        <v>-1219</v>
      </c>
      <c r="BZ165" s="10"/>
      <c r="CA165" s="11">
        <f>ROUND(IF(BW165=0, IF(BU165=0, 0, 1), BU165/BW165),5)</f>
        <v>0</v>
      </c>
      <c r="CB165" s="10"/>
      <c r="CC165" s="9">
        <f t="shared" si="238"/>
        <v>6273.05</v>
      </c>
      <c r="CD165" s="10"/>
      <c r="CE165" s="9">
        <f t="shared" si="239"/>
        <v>10970</v>
      </c>
      <c r="CF165" s="10"/>
      <c r="CG165" s="9">
        <f t="shared" si="240"/>
        <v>-4696.95</v>
      </c>
      <c r="CH165" s="10"/>
      <c r="CI165" s="11">
        <f t="shared" si="241"/>
        <v>0.57184000000000001</v>
      </c>
    </row>
    <row r="166" spans="1:87" x14ac:dyDescent="0.3">
      <c r="A166" s="1"/>
      <c r="B166" s="1"/>
      <c r="C166" s="1"/>
      <c r="D166" s="1"/>
      <c r="E166" s="1" t="s">
        <v>128</v>
      </c>
      <c r="F166" s="1"/>
      <c r="G166" s="1"/>
      <c r="H166" s="1"/>
      <c r="I166" s="9"/>
      <c r="J166" s="10"/>
      <c r="K166" s="9"/>
      <c r="L166" s="10"/>
      <c r="M166" s="9"/>
      <c r="N166" s="10"/>
      <c r="O166" s="11"/>
      <c r="P166" s="10"/>
      <c r="Q166" s="9"/>
      <c r="R166" s="10"/>
      <c r="S166" s="9"/>
      <c r="T166" s="10"/>
      <c r="U166" s="9"/>
      <c r="V166" s="10"/>
      <c r="W166" s="11"/>
      <c r="X166" s="10"/>
      <c r="Y166" s="9"/>
      <c r="Z166" s="10"/>
      <c r="AA166" s="9"/>
      <c r="AB166" s="10"/>
      <c r="AC166" s="9"/>
      <c r="AD166" s="10"/>
      <c r="AE166" s="11"/>
      <c r="AF166" s="10"/>
      <c r="AG166" s="9"/>
      <c r="AH166" s="10"/>
      <c r="AI166" s="9"/>
      <c r="AJ166" s="10"/>
      <c r="AK166" s="9"/>
      <c r="AL166" s="10"/>
      <c r="AM166" s="11"/>
      <c r="AN166" s="10"/>
      <c r="AO166" s="9"/>
      <c r="AP166" s="10"/>
      <c r="AQ166" s="9"/>
      <c r="AR166" s="10"/>
      <c r="AS166" s="9"/>
      <c r="AT166" s="10"/>
      <c r="AU166" s="11"/>
      <c r="AV166" s="10"/>
      <c r="AW166" s="9"/>
      <c r="AX166" s="10"/>
      <c r="AY166" s="9"/>
      <c r="AZ166" s="10"/>
      <c r="BA166" s="9"/>
      <c r="BB166" s="10"/>
      <c r="BC166" s="11"/>
      <c r="BD166" s="10"/>
      <c r="BE166" s="9"/>
      <c r="BF166" s="10"/>
      <c r="BG166" s="9"/>
      <c r="BH166" s="10"/>
      <c r="BI166" s="9"/>
      <c r="BJ166" s="10"/>
      <c r="BK166" s="11"/>
      <c r="BL166" s="10"/>
      <c r="BM166" s="9"/>
      <c r="BN166" s="10"/>
      <c r="BO166" s="9"/>
      <c r="BP166" s="10"/>
      <c r="BQ166" s="9"/>
      <c r="BR166" s="10"/>
      <c r="BS166" s="11"/>
      <c r="BT166" s="10"/>
      <c r="BU166" s="9"/>
      <c r="BV166" s="10"/>
      <c r="BW166" s="9"/>
      <c r="BX166" s="10"/>
      <c r="BY166" s="9"/>
      <c r="BZ166" s="10"/>
      <c r="CA166" s="11"/>
      <c r="CB166" s="10"/>
      <c r="CC166" s="9"/>
      <c r="CD166" s="10"/>
      <c r="CE166" s="9"/>
      <c r="CF166" s="10"/>
      <c r="CG166" s="9"/>
      <c r="CH166" s="10"/>
      <c r="CI166" s="11"/>
    </row>
    <row r="167" spans="1:87" x14ac:dyDescent="0.3">
      <c r="A167" s="1"/>
      <c r="B167" s="1"/>
      <c r="C167" s="1"/>
      <c r="D167" s="1"/>
      <c r="E167" s="1"/>
      <c r="F167" s="1" t="s">
        <v>127</v>
      </c>
      <c r="G167" s="1"/>
      <c r="H167" s="1"/>
      <c r="I167" s="9">
        <v>1375</v>
      </c>
      <c r="J167" s="10"/>
      <c r="K167" s="9">
        <v>427</v>
      </c>
      <c r="L167" s="10"/>
      <c r="M167" s="9">
        <f>ROUND((I167-K167),5)</f>
        <v>948</v>
      </c>
      <c r="N167" s="10"/>
      <c r="O167" s="11">
        <f>ROUND(IF(K167=0, IF(I167=0, 0, 1), I167/K167),5)</f>
        <v>3.2201399999999998</v>
      </c>
      <c r="P167" s="10"/>
      <c r="Q167" s="9">
        <v>2699.89</v>
      </c>
      <c r="R167" s="10"/>
      <c r="S167" s="9">
        <v>427</v>
      </c>
      <c r="T167" s="10"/>
      <c r="U167" s="9">
        <f>ROUND((Q167-S167),5)</f>
        <v>2272.89</v>
      </c>
      <c r="V167" s="10"/>
      <c r="W167" s="11">
        <f>ROUND(IF(S167=0, IF(Q167=0, 0, 1), Q167/S167),5)</f>
        <v>6.3229300000000004</v>
      </c>
      <c r="X167" s="10"/>
      <c r="Y167" s="9">
        <v>3000.69</v>
      </c>
      <c r="Z167" s="10"/>
      <c r="AA167" s="9">
        <v>427</v>
      </c>
      <c r="AB167" s="10"/>
      <c r="AC167" s="9">
        <f>ROUND((Y167-AA167),5)</f>
        <v>2573.69</v>
      </c>
      <c r="AD167" s="10"/>
      <c r="AE167" s="11">
        <f>ROUND(IF(AA167=0, IF(Y167=0, 0, 1), Y167/AA167),5)</f>
        <v>7.02738</v>
      </c>
      <c r="AF167" s="10"/>
      <c r="AG167" s="9">
        <v>1409.15</v>
      </c>
      <c r="AH167" s="10"/>
      <c r="AI167" s="9">
        <v>427</v>
      </c>
      <c r="AJ167" s="10"/>
      <c r="AK167" s="9">
        <f>ROUND((AG167-AI167),5)</f>
        <v>982.15</v>
      </c>
      <c r="AL167" s="10"/>
      <c r="AM167" s="11">
        <f>ROUND(IF(AI167=0, IF(AG167=0, 0, 1), AG167/AI167),5)</f>
        <v>3.3001200000000002</v>
      </c>
      <c r="AN167" s="10"/>
      <c r="AO167" s="9">
        <v>0</v>
      </c>
      <c r="AP167" s="10"/>
      <c r="AQ167" s="9">
        <v>427</v>
      </c>
      <c r="AR167" s="10"/>
      <c r="AS167" s="9">
        <f>ROUND((AO167-AQ167),5)</f>
        <v>-427</v>
      </c>
      <c r="AT167" s="10"/>
      <c r="AU167" s="11">
        <f>ROUND(IF(AQ167=0, IF(AO167=0, 0, 1), AO167/AQ167),5)</f>
        <v>0</v>
      </c>
      <c r="AV167" s="10"/>
      <c r="AW167" s="9">
        <v>0</v>
      </c>
      <c r="AX167" s="10"/>
      <c r="AY167" s="9">
        <v>427</v>
      </c>
      <c r="AZ167" s="10"/>
      <c r="BA167" s="9">
        <f>ROUND((AW167-AY167),5)</f>
        <v>-427</v>
      </c>
      <c r="BB167" s="10"/>
      <c r="BC167" s="11">
        <f>ROUND(IF(AY167=0, IF(AW167=0, 0, 1), AW167/AY167),5)</f>
        <v>0</v>
      </c>
      <c r="BD167" s="10"/>
      <c r="BE167" s="9">
        <v>0</v>
      </c>
      <c r="BF167" s="10"/>
      <c r="BG167" s="9">
        <v>428</v>
      </c>
      <c r="BH167" s="10"/>
      <c r="BI167" s="9">
        <f>ROUND((BE167-BG167),5)</f>
        <v>-428</v>
      </c>
      <c r="BJ167" s="10"/>
      <c r="BK167" s="11">
        <f>ROUND(IF(BG167=0, IF(BE167=0, 0, 1), BE167/BG167),5)</f>
        <v>0</v>
      </c>
      <c r="BL167" s="10"/>
      <c r="BM167" s="9">
        <v>0</v>
      </c>
      <c r="BN167" s="10"/>
      <c r="BO167" s="9">
        <v>428</v>
      </c>
      <c r="BP167" s="10"/>
      <c r="BQ167" s="9">
        <f>ROUND((BM167-BO167),5)</f>
        <v>-428</v>
      </c>
      <c r="BR167" s="10"/>
      <c r="BS167" s="11">
        <f>ROUND(IF(BO167=0, IF(BM167=0, 0, 1), BM167/BO167),5)</f>
        <v>0</v>
      </c>
      <c r="BT167" s="10"/>
      <c r="BU167" s="9">
        <v>0</v>
      </c>
      <c r="BV167" s="10"/>
      <c r="BW167" s="9">
        <v>428</v>
      </c>
      <c r="BX167" s="10"/>
      <c r="BY167" s="9">
        <f>ROUND((BU167-BW167),5)</f>
        <v>-428</v>
      </c>
      <c r="BZ167" s="10"/>
      <c r="CA167" s="11">
        <f>ROUND(IF(BW167=0, IF(BU167=0, 0, 1), BU167/BW167),5)</f>
        <v>0</v>
      </c>
      <c r="CB167" s="10"/>
      <c r="CC167" s="9">
        <f t="shared" ref="CC167:CC176" si="242">ROUND(I167+Q167+Y167+AG167+AO167+AW167+BE167+BM167+BU167,5)</f>
        <v>8484.73</v>
      </c>
      <c r="CD167" s="10"/>
      <c r="CE167" s="9">
        <f>ROUND(K167+S167+AA167+AI167+AQ167+AY167+BG167+BO167+BW167,5)</f>
        <v>3846</v>
      </c>
      <c r="CF167" s="10"/>
      <c r="CG167" s="9">
        <f>ROUND((CC167-CE167),5)</f>
        <v>4638.7299999999996</v>
      </c>
      <c r="CH167" s="10"/>
      <c r="CI167" s="22">
        <f>ROUND(IF(CE167=0, IF(CC167=0, 0, 1), CC167/CE167),5)</f>
        <v>2.2061199999999999</v>
      </c>
    </row>
    <row r="168" spans="1:87" x14ac:dyDescent="0.3">
      <c r="A168" s="1"/>
      <c r="B168" s="1"/>
      <c r="C168" s="1"/>
      <c r="D168" s="1"/>
      <c r="E168" s="1"/>
      <c r="F168" s="1" t="s">
        <v>126</v>
      </c>
      <c r="G168" s="1"/>
      <c r="H168" s="1"/>
      <c r="I168" s="9">
        <v>0</v>
      </c>
      <c r="J168" s="10"/>
      <c r="K168" s="9"/>
      <c r="L168" s="10"/>
      <c r="M168" s="9"/>
      <c r="N168" s="10"/>
      <c r="O168" s="11"/>
      <c r="P168" s="10"/>
      <c r="Q168" s="9">
        <v>0</v>
      </c>
      <c r="R168" s="10"/>
      <c r="S168" s="9"/>
      <c r="T168" s="10"/>
      <c r="U168" s="9"/>
      <c r="V168" s="10"/>
      <c r="W168" s="11"/>
      <c r="X168" s="10"/>
      <c r="Y168" s="9">
        <v>0</v>
      </c>
      <c r="Z168" s="10"/>
      <c r="AA168" s="9"/>
      <c r="AB168" s="10"/>
      <c r="AC168" s="9"/>
      <c r="AD168" s="10"/>
      <c r="AE168" s="11"/>
      <c r="AF168" s="10"/>
      <c r="AG168" s="9">
        <v>0</v>
      </c>
      <c r="AH168" s="10"/>
      <c r="AI168" s="9"/>
      <c r="AJ168" s="10"/>
      <c r="AK168" s="9"/>
      <c r="AL168" s="10"/>
      <c r="AM168" s="11"/>
      <c r="AN168" s="10"/>
      <c r="AO168" s="9">
        <v>0</v>
      </c>
      <c r="AP168" s="10"/>
      <c r="AQ168" s="9"/>
      <c r="AR168" s="10"/>
      <c r="AS168" s="9"/>
      <c r="AT168" s="10"/>
      <c r="AU168" s="11"/>
      <c r="AV168" s="10"/>
      <c r="AW168" s="9">
        <v>506.65</v>
      </c>
      <c r="AX168" s="10"/>
      <c r="AY168" s="9"/>
      <c r="AZ168" s="10"/>
      <c r="BA168" s="9"/>
      <c r="BB168" s="10"/>
      <c r="BC168" s="11"/>
      <c r="BD168" s="10"/>
      <c r="BE168" s="9">
        <v>-8.4700000000000006</v>
      </c>
      <c r="BF168" s="10"/>
      <c r="BG168" s="9"/>
      <c r="BH168" s="10"/>
      <c r="BI168" s="9"/>
      <c r="BJ168" s="10"/>
      <c r="BK168" s="11"/>
      <c r="BL168" s="10"/>
      <c r="BM168" s="9">
        <v>336.33</v>
      </c>
      <c r="BN168" s="10"/>
      <c r="BO168" s="9"/>
      <c r="BP168" s="10"/>
      <c r="BQ168" s="9"/>
      <c r="BR168" s="10"/>
      <c r="BS168" s="11"/>
      <c r="BT168" s="10"/>
      <c r="BU168" s="9">
        <v>-373.05</v>
      </c>
      <c r="BV168" s="10"/>
      <c r="BW168" s="9"/>
      <c r="BX168" s="10"/>
      <c r="BY168" s="9"/>
      <c r="BZ168" s="10"/>
      <c r="CA168" s="11"/>
      <c r="CB168" s="10"/>
      <c r="CC168" s="9">
        <f t="shared" si="242"/>
        <v>461.46</v>
      </c>
      <c r="CD168" s="10"/>
      <c r="CE168" s="9"/>
      <c r="CF168" s="10"/>
      <c r="CG168" s="9"/>
      <c r="CH168" s="10"/>
      <c r="CI168" s="11"/>
    </row>
    <row r="169" spans="1:87" x14ac:dyDescent="0.3">
      <c r="A169" s="1"/>
      <c r="B169" s="1"/>
      <c r="C169" s="1"/>
      <c r="D169" s="1"/>
      <c r="E169" s="1"/>
      <c r="F169" s="1" t="s">
        <v>125</v>
      </c>
      <c r="G169" s="1"/>
      <c r="H169" s="1"/>
      <c r="I169" s="9">
        <v>51.4</v>
      </c>
      <c r="J169" s="10"/>
      <c r="K169" s="9">
        <v>83</v>
      </c>
      <c r="L169" s="10"/>
      <c r="M169" s="9">
        <f>ROUND((I169-K169),5)</f>
        <v>-31.6</v>
      </c>
      <c r="N169" s="10"/>
      <c r="O169" s="11">
        <f>ROUND(IF(K169=0, IF(I169=0, 0, 1), I169/K169),5)</f>
        <v>0.61928000000000005</v>
      </c>
      <c r="P169" s="10"/>
      <c r="Q169" s="9">
        <v>79.5</v>
      </c>
      <c r="R169" s="10"/>
      <c r="S169" s="9">
        <v>83</v>
      </c>
      <c r="T169" s="10"/>
      <c r="U169" s="9">
        <f>ROUND((Q169-S169),5)</f>
        <v>-3.5</v>
      </c>
      <c r="V169" s="10"/>
      <c r="W169" s="11">
        <f>ROUND(IF(S169=0, IF(Q169=0, 0, 1), Q169/S169),5)</f>
        <v>0.95782999999999996</v>
      </c>
      <c r="X169" s="10"/>
      <c r="Y169" s="9">
        <v>89</v>
      </c>
      <c r="Z169" s="10"/>
      <c r="AA169" s="9">
        <v>83</v>
      </c>
      <c r="AB169" s="10"/>
      <c r="AC169" s="9">
        <f>ROUND((Y169-AA169),5)</f>
        <v>6</v>
      </c>
      <c r="AD169" s="10"/>
      <c r="AE169" s="11">
        <f>ROUND(IF(AA169=0, IF(Y169=0, 0, 1), Y169/AA169),5)</f>
        <v>1.07229</v>
      </c>
      <c r="AF169" s="10"/>
      <c r="AG169" s="9">
        <v>44.2</v>
      </c>
      <c r="AH169" s="10"/>
      <c r="AI169" s="9">
        <v>83</v>
      </c>
      <c r="AJ169" s="10"/>
      <c r="AK169" s="9">
        <f>ROUND((AG169-AI169),5)</f>
        <v>-38.799999999999997</v>
      </c>
      <c r="AL169" s="10"/>
      <c r="AM169" s="11">
        <f>ROUND(IF(AI169=0, IF(AG169=0, 0, 1), AG169/AI169),5)</f>
        <v>0.53252999999999995</v>
      </c>
      <c r="AN169" s="10"/>
      <c r="AO169" s="9">
        <v>43.4</v>
      </c>
      <c r="AP169" s="10"/>
      <c r="AQ169" s="9">
        <v>83</v>
      </c>
      <c r="AR169" s="10"/>
      <c r="AS169" s="9">
        <f>ROUND((AO169-AQ169),5)</f>
        <v>-39.6</v>
      </c>
      <c r="AT169" s="10"/>
      <c r="AU169" s="11">
        <f>ROUND(IF(AQ169=0, IF(AO169=0, 0, 1), AO169/AQ169),5)</f>
        <v>0.52288999999999997</v>
      </c>
      <c r="AV169" s="10"/>
      <c r="AW169" s="9">
        <v>53.4</v>
      </c>
      <c r="AX169" s="10"/>
      <c r="AY169" s="9">
        <v>83</v>
      </c>
      <c r="AZ169" s="10"/>
      <c r="BA169" s="9">
        <f>ROUND((AW169-AY169),5)</f>
        <v>-29.6</v>
      </c>
      <c r="BB169" s="10"/>
      <c r="BC169" s="11">
        <f>ROUND(IF(AY169=0, IF(AW169=0, 0, 1), AW169/AY169),5)</f>
        <v>0.64337</v>
      </c>
      <c r="BD169" s="10"/>
      <c r="BE169" s="9">
        <v>52.4</v>
      </c>
      <c r="BF169" s="10"/>
      <c r="BG169" s="9">
        <v>83</v>
      </c>
      <c r="BH169" s="10"/>
      <c r="BI169" s="9">
        <f t="shared" ref="BI169:BI176" si="243">ROUND((BE169-BG169),5)</f>
        <v>-30.6</v>
      </c>
      <c r="BJ169" s="10"/>
      <c r="BK169" s="11">
        <f t="shared" ref="BK169:BK176" si="244">ROUND(IF(BG169=0, IF(BE169=0, 0, 1), BE169/BG169),5)</f>
        <v>0.63132999999999995</v>
      </c>
      <c r="BL169" s="10"/>
      <c r="BM169" s="9">
        <v>59.8</v>
      </c>
      <c r="BN169" s="10"/>
      <c r="BO169" s="9">
        <v>83</v>
      </c>
      <c r="BP169" s="10"/>
      <c r="BQ169" s="9">
        <f t="shared" ref="BQ169:BQ176" si="245">ROUND((BM169-BO169),5)</f>
        <v>-23.2</v>
      </c>
      <c r="BR169" s="10"/>
      <c r="BS169" s="11">
        <f t="shared" ref="BS169:BS176" si="246">ROUND(IF(BO169=0, IF(BM169=0, 0, 1), BM169/BO169),5)</f>
        <v>0.72048000000000001</v>
      </c>
      <c r="BT169" s="10"/>
      <c r="BU169" s="9">
        <v>172.2</v>
      </c>
      <c r="BV169" s="10"/>
      <c r="BW169" s="9">
        <v>84</v>
      </c>
      <c r="BX169" s="10"/>
      <c r="BY169" s="9">
        <f t="shared" ref="BY169:BY176" si="247">ROUND((BU169-BW169),5)</f>
        <v>88.2</v>
      </c>
      <c r="BZ169" s="10"/>
      <c r="CA169" s="11">
        <f t="shared" ref="CA169:CA176" si="248">ROUND(IF(BW169=0, IF(BU169=0, 0, 1), BU169/BW169),5)</f>
        <v>2.0499999999999998</v>
      </c>
      <c r="CB169" s="10"/>
      <c r="CC169" s="9">
        <f t="shared" si="242"/>
        <v>645.29999999999995</v>
      </c>
      <c r="CD169" s="10"/>
      <c r="CE169" s="9">
        <f t="shared" ref="CE169:CE176" si="249">ROUND(K169+S169+AA169+AI169+AQ169+AY169+BG169+BO169+BW169,5)</f>
        <v>748</v>
      </c>
      <c r="CF169" s="10"/>
      <c r="CG169" s="9">
        <f t="shared" ref="CG169:CG176" si="250">ROUND((CC169-CE169),5)</f>
        <v>-102.7</v>
      </c>
      <c r="CH169" s="10"/>
      <c r="CI169" s="11">
        <f t="shared" ref="CI169:CI176" si="251">ROUND(IF(CE169=0, IF(CC169=0, 0, 1), CC169/CE169),5)</f>
        <v>0.86270000000000002</v>
      </c>
    </row>
    <row r="170" spans="1:87" x14ac:dyDescent="0.3">
      <c r="A170" s="1"/>
      <c r="B170" s="1"/>
      <c r="C170" s="1"/>
      <c r="D170" s="1"/>
      <c r="E170" s="1"/>
      <c r="F170" s="1" t="s">
        <v>124</v>
      </c>
      <c r="G170" s="1"/>
      <c r="H170" s="1"/>
      <c r="I170" s="9">
        <v>0</v>
      </c>
      <c r="J170" s="10"/>
      <c r="K170" s="9">
        <v>208</v>
      </c>
      <c r="L170" s="10"/>
      <c r="M170" s="9">
        <f>ROUND((I170-K170),5)</f>
        <v>-208</v>
      </c>
      <c r="N170" s="10"/>
      <c r="O170" s="11">
        <f>ROUND(IF(K170=0, IF(I170=0, 0, 1), I170/K170),5)</f>
        <v>0</v>
      </c>
      <c r="P170" s="10"/>
      <c r="Q170" s="9">
        <v>0</v>
      </c>
      <c r="R170" s="10"/>
      <c r="S170" s="9">
        <v>208</v>
      </c>
      <c r="T170" s="10"/>
      <c r="U170" s="9">
        <f>ROUND((Q170-S170),5)</f>
        <v>-208</v>
      </c>
      <c r="V170" s="10"/>
      <c r="W170" s="11">
        <f>ROUND(IF(S170=0, IF(Q170=0, 0, 1), Q170/S170),5)</f>
        <v>0</v>
      </c>
      <c r="X170" s="10"/>
      <c r="Y170" s="9">
        <v>0</v>
      </c>
      <c r="Z170" s="10"/>
      <c r="AA170" s="9">
        <v>208</v>
      </c>
      <c r="AB170" s="10"/>
      <c r="AC170" s="9">
        <f>ROUND((Y170-AA170),5)</f>
        <v>-208</v>
      </c>
      <c r="AD170" s="10"/>
      <c r="AE170" s="11">
        <f>ROUND(IF(AA170=0, IF(Y170=0, 0, 1), Y170/AA170),5)</f>
        <v>0</v>
      </c>
      <c r="AF170" s="10"/>
      <c r="AG170" s="9">
        <v>0</v>
      </c>
      <c r="AH170" s="10"/>
      <c r="AI170" s="9">
        <v>208</v>
      </c>
      <c r="AJ170" s="10"/>
      <c r="AK170" s="9">
        <f>ROUND((AG170-AI170),5)</f>
        <v>-208</v>
      </c>
      <c r="AL170" s="10"/>
      <c r="AM170" s="11">
        <f>ROUND(IF(AI170=0, IF(AG170=0, 0, 1), AG170/AI170),5)</f>
        <v>0</v>
      </c>
      <c r="AN170" s="10"/>
      <c r="AO170" s="9">
        <v>78.39</v>
      </c>
      <c r="AP170" s="10"/>
      <c r="AQ170" s="9">
        <v>208</v>
      </c>
      <c r="AR170" s="10"/>
      <c r="AS170" s="9">
        <f>ROUND((AO170-AQ170),5)</f>
        <v>-129.61000000000001</v>
      </c>
      <c r="AT170" s="10"/>
      <c r="AU170" s="11">
        <f>ROUND(IF(AQ170=0, IF(AO170=0, 0, 1), AO170/AQ170),5)</f>
        <v>0.37687999999999999</v>
      </c>
      <c r="AV170" s="10"/>
      <c r="AW170" s="9">
        <v>342</v>
      </c>
      <c r="AX170" s="10"/>
      <c r="AY170" s="9">
        <v>208</v>
      </c>
      <c r="AZ170" s="10"/>
      <c r="BA170" s="9">
        <f>ROUND((AW170-AY170),5)</f>
        <v>134</v>
      </c>
      <c r="BB170" s="10"/>
      <c r="BC170" s="11">
        <f>ROUND(IF(AY170=0, IF(AW170=0, 0, 1), AW170/AY170),5)</f>
        <v>1.6442300000000001</v>
      </c>
      <c r="BD170" s="10"/>
      <c r="BE170" s="9">
        <v>0</v>
      </c>
      <c r="BF170" s="10"/>
      <c r="BG170" s="9">
        <v>208</v>
      </c>
      <c r="BH170" s="10"/>
      <c r="BI170" s="9">
        <f t="shared" si="243"/>
        <v>-208</v>
      </c>
      <c r="BJ170" s="10"/>
      <c r="BK170" s="11">
        <f t="shared" si="244"/>
        <v>0</v>
      </c>
      <c r="BL170" s="10"/>
      <c r="BM170" s="9">
        <v>0</v>
      </c>
      <c r="BN170" s="10"/>
      <c r="BO170" s="9">
        <v>208</v>
      </c>
      <c r="BP170" s="10"/>
      <c r="BQ170" s="9">
        <f t="shared" si="245"/>
        <v>-208</v>
      </c>
      <c r="BR170" s="10"/>
      <c r="BS170" s="11">
        <f t="shared" si="246"/>
        <v>0</v>
      </c>
      <c r="BT170" s="10"/>
      <c r="BU170" s="9">
        <v>0</v>
      </c>
      <c r="BV170" s="10"/>
      <c r="BW170" s="9">
        <v>209</v>
      </c>
      <c r="BX170" s="10"/>
      <c r="BY170" s="9">
        <f t="shared" si="247"/>
        <v>-209</v>
      </c>
      <c r="BZ170" s="10"/>
      <c r="CA170" s="11">
        <f t="shared" si="248"/>
        <v>0</v>
      </c>
      <c r="CB170" s="10"/>
      <c r="CC170" s="9">
        <f t="shared" si="242"/>
        <v>420.39</v>
      </c>
      <c r="CD170" s="10"/>
      <c r="CE170" s="9">
        <f t="shared" si="249"/>
        <v>1873</v>
      </c>
      <c r="CF170" s="10"/>
      <c r="CG170" s="9">
        <f t="shared" si="250"/>
        <v>-1452.61</v>
      </c>
      <c r="CH170" s="10"/>
      <c r="CI170" s="11">
        <f t="shared" si="251"/>
        <v>0.22445000000000001</v>
      </c>
    </row>
    <row r="171" spans="1:87" x14ac:dyDescent="0.3">
      <c r="A171" s="1"/>
      <c r="B171" s="1"/>
      <c r="C171" s="1"/>
      <c r="D171" s="1"/>
      <c r="E171" s="1"/>
      <c r="F171" s="1" t="s">
        <v>123</v>
      </c>
      <c r="G171" s="1"/>
      <c r="H171" s="1"/>
      <c r="I171" s="9">
        <v>0</v>
      </c>
      <c r="J171" s="10"/>
      <c r="K171" s="9">
        <v>41</v>
      </c>
      <c r="L171" s="10"/>
      <c r="M171" s="9">
        <f>ROUND((I171-K171),5)</f>
        <v>-41</v>
      </c>
      <c r="N171" s="10"/>
      <c r="O171" s="11">
        <f>ROUND(IF(K171=0, IF(I171=0, 0, 1), I171/K171),5)</f>
        <v>0</v>
      </c>
      <c r="P171" s="10"/>
      <c r="Q171" s="9">
        <v>0</v>
      </c>
      <c r="R171" s="10"/>
      <c r="S171" s="9">
        <v>41</v>
      </c>
      <c r="T171" s="10"/>
      <c r="U171" s="9">
        <f>ROUND((Q171-S171),5)</f>
        <v>-41</v>
      </c>
      <c r="V171" s="10"/>
      <c r="W171" s="11">
        <f>ROUND(IF(S171=0, IF(Q171=0, 0, 1), Q171/S171),5)</f>
        <v>0</v>
      </c>
      <c r="X171" s="10"/>
      <c r="Y171" s="9">
        <v>0</v>
      </c>
      <c r="Z171" s="10"/>
      <c r="AA171" s="9">
        <v>41</v>
      </c>
      <c r="AB171" s="10"/>
      <c r="AC171" s="9">
        <f>ROUND((Y171-AA171),5)</f>
        <v>-41</v>
      </c>
      <c r="AD171" s="10"/>
      <c r="AE171" s="11">
        <f>ROUND(IF(AA171=0, IF(Y171=0, 0, 1), Y171/AA171),5)</f>
        <v>0</v>
      </c>
      <c r="AF171" s="10"/>
      <c r="AG171" s="9">
        <v>0</v>
      </c>
      <c r="AH171" s="10"/>
      <c r="AI171" s="9">
        <v>41</v>
      </c>
      <c r="AJ171" s="10"/>
      <c r="AK171" s="9">
        <f>ROUND((AG171-AI171),5)</f>
        <v>-41</v>
      </c>
      <c r="AL171" s="10"/>
      <c r="AM171" s="11">
        <f>ROUND(IF(AI171=0, IF(AG171=0, 0, 1), AG171/AI171),5)</f>
        <v>0</v>
      </c>
      <c r="AN171" s="10"/>
      <c r="AO171" s="9">
        <v>0</v>
      </c>
      <c r="AP171" s="10"/>
      <c r="AQ171" s="9">
        <v>42</v>
      </c>
      <c r="AR171" s="10"/>
      <c r="AS171" s="9">
        <f>ROUND((AO171-AQ171),5)</f>
        <v>-42</v>
      </c>
      <c r="AT171" s="10"/>
      <c r="AU171" s="11">
        <f>ROUND(IF(AQ171=0, IF(AO171=0, 0, 1), AO171/AQ171),5)</f>
        <v>0</v>
      </c>
      <c r="AV171" s="10"/>
      <c r="AW171" s="9">
        <v>0</v>
      </c>
      <c r="AX171" s="10"/>
      <c r="AY171" s="9">
        <v>42</v>
      </c>
      <c r="AZ171" s="10"/>
      <c r="BA171" s="9">
        <f>ROUND((AW171-AY171),5)</f>
        <v>-42</v>
      </c>
      <c r="BB171" s="10"/>
      <c r="BC171" s="11">
        <f>ROUND(IF(AY171=0, IF(AW171=0, 0, 1), AW171/AY171),5)</f>
        <v>0</v>
      </c>
      <c r="BD171" s="10"/>
      <c r="BE171" s="9">
        <v>95</v>
      </c>
      <c r="BF171" s="10"/>
      <c r="BG171" s="9">
        <v>42</v>
      </c>
      <c r="BH171" s="10"/>
      <c r="BI171" s="9">
        <f t="shared" si="243"/>
        <v>53</v>
      </c>
      <c r="BJ171" s="10"/>
      <c r="BK171" s="11">
        <f t="shared" si="244"/>
        <v>2.2618999999999998</v>
      </c>
      <c r="BL171" s="10"/>
      <c r="BM171" s="9">
        <v>0</v>
      </c>
      <c r="BN171" s="10"/>
      <c r="BO171" s="9">
        <v>42</v>
      </c>
      <c r="BP171" s="10"/>
      <c r="BQ171" s="9">
        <f t="shared" si="245"/>
        <v>-42</v>
      </c>
      <c r="BR171" s="10"/>
      <c r="BS171" s="11">
        <f t="shared" si="246"/>
        <v>0</v>
      </c>
      <c r="BT171" s="10"/>
      <c r="BU171" s="9">
        <v>0</v>
      </c>
      <c r="BV171" s="10"/>
      <c r="BW171" s="9">
        <v>42</v>
      </c>
      <c r="BX171" s="10"/>
      <c r="BY171" s="9">
        <f t="shared" si="247"/>
        <v>-42</v>
      </c>
      <c r="BZ171" s="10"/>
      <c r="CA171" s="11">
        <f t="shared" si="248"/>
        <v>0</v>
      </c>
      <c r="CB171" s="10"/>
      <c r="CC171" s="9">
        <f t="shared" si="242"/>
        <v>95</v>
      </c>
      <c r="CD171" s="10"/>
      <c r="CE171" s="9">
        <f t="shared" si="249"/>
        <v>374</v>
      </c>
      <c r="CF171" s="10"/>
      <c r="CG171" s="9">
        <f t="shared" si="250"/>
        <v>-279</v>
      </c>
      <c r="CH171" s="10"/>
      <c r="CI171" s="11">
        <f t="shared" si="251"/>
        <v>0.25401000000000001</v>
      </c>
    </row>
    <row r="172" spans="1:87" x14ac:dyDescent="0.3">
      <c r="A172" s="1"/>
      <c r="B172" s="1"/>
      <c r="C172" s="1"/>
      <c r="D172" s="1"/>
      <c r="E172" s="1"/>
      <c r="F172" s="1" t="s">
        <v>122</v>
      </c>
      <c r="G172" s="1"/>
      <c r="H172" s="1"/>
      <c r="I172" s="9">
        <v>0</v>
      </c>
      <c r="J172" s="10"/>
      <c r="K172" s="9">
        <v>100</v>
      </c>
      <c r="L172" s="10"/>
      <c r="M172" s="9">
        <f>ROUND((I172-K172),5)</f>
        <v>-100</v>
      </c>
      <c r="N172" s="10"/>
      <c r="O172" s="11">
        <f>ROUND(IF(K172=0, IF(I172=0, 0, 1), I172/K172),5)</f>
        <v>0</v>
      </c>
      <c r="P172" s="10"/>
      <c r="Q172" s="9">
        <v>10.4</v>
      </c>
      <c r="R172" s="10"/>
      <c r="S172" s="9">
        <v>100</v>
      </c>
      <c r="T172" s="10"/>
      <c r="U172" s="9">
        <f>ROUND((Q172-S172),5)</f>
        <v>-89.6</v>
      </c>
      <c r="V172" s="10"/>
      <c r="W172" s="11">
        <f>ROUND(IF(S172=0, IF(Q172=0, 0, 1), Q172/S172),5)</f>
        <v>0.104</v>
      </c>
      <c r="X172" s="10"/>
      <c r="Y172" s="9">
        <v>65.92</v>
      </c>
      <c r="Z172" s="10"/>
      <c r="AA172" s="9">
        <v>100</v>
      </c>
      <c r="AB172" s="10"/>
      <c r="AC172" s="9">
        <f>ROUND((Y172-AA172),5)</f>
        <v>-34.08</v>
      </c>
      <c r="AD172" s="10"/>
      <c r="AE172" s="11">
        <f>ROUND(IF(AA172=0, IF(Y172=0, 0, 1), Y172/AA172),5)</f>
        <v>0.65920000000000001</v>
      </c>
      <c r="AF172" s="10"/>
      <c r="AG172" s="9">
        <v>39.96</v>
      </c>
      <c r="AH172" s="10"/>
      <c r="AI172" s="9">
        <v>100</v>
      </c>
      <c r="AJ172" s="10"/>
      <c r="AK172" s="9">
        <f>ROUND((AG172-AI172),5)</f>
        <v>-60.04</v>
      </c>
      <c r="AL172" s="10"/>
      <c r="AM172" s="11">
        <f>ROUND(IF(AI172=0, IF(AG172=0, 0, 1), AG172/AI172),5)</f>
        <v>0.39960000000000001</v>
      </c>
      <c r="AN172" s="10"/>
      <c r="AO172" s="9">
        <v>0</v>
      </c>
      <c r="AP172" s="10"/>
      <c r="AQ172" s="9">
        <v>100</v>
      </c>
      <c r="AR172" s="10"/>
      <c r="AS172" s="9">
        <f>ROUND((AO172-AQ172),5)</f>
        <v>-100</v>
      </c>
      <c r="AT172" s="10"/>
      <c r="AU172" s="11">
        <f>ROUND(IF(AQ172=0, IF(AO172=0, 0, 1), AO172/AQ172),5)</f>
        <v>0</v>
      </c>
      <c r="AV172" s="10"/>
      <c r="AW172" s="9">
        <v>0</v>
      </c>
      <c r="AX172" s="10"/>
      <c r="AY172" s="9">
        <v>100</v>
      </c>
      <c r="AZ172" s="10"/>
      <c r="BA172" s="9">
        <f>ROUND((AW172-AY172),5)</f>
        <v>-100</v>
      </c>
      <c r="BB172" s="10"/>
      <c r="BC172" s="11">
        <f>ROUND(IF(AY172=0, IF(AW172=0, 0, 1), AW172/AY172),5)</f>
        <v>0</v>
      </c>
      <c r="BD172" s="10"/>
      <c r="BE172" s="9">
        <v>22</v>
      </c>
      <c r="BF172" s="10"/>
      <c r="BG172" s="9">
        <v>100</v>
      </c>
      <c r="BH172" s="10"/>
      <c r="BI172" s="9">
        <f t="shared" si="243"/>
        <v>-78</v>
      </c>
      <c r="BJ172" s="10"/>
      <c r="BK172" s="11">
        <f t="shared" si="244"/>
        <v>0.22</v>
      </c>
      <c r="BL172" s="10"/>
      <c r="BM172" s="9">
        <v>0</v>
      </c>
      <c r="BN172" s="10"/>
      <c r="BO172" s="9">
        <v>100</v>
      </c>
      <c r="BP172" s="10"/>
      <c r="BQ172" s="9">
        <f t="shared" si="245"/>
        <v>-100</v>
      </c>
      <c r="BR172" s="10"/>
      <c r="BS172" s="11">
        <f t="shared" si="246"/>
        <v>0</v>
      </c>
      <c r="BT172" s="10"/>
      <c r="BU172" s="9">
        <v>0</v>
      </c>
      <c r="BV172" s="10"/>
      <c r="BW172" s="9">
        <v>100</v>
      </c>
      <c r="BX172" s="10"/>
      <c r="BY172" s="9">
        <f t="shared" si="247"/>
        <v>-100</v>
      </c>
      <c r="BZ172" s="10"/>
      <c r="CA172" s="11">
        <f t="shared" si="248"/>
        <v>0</v>
      </c>
      <c r="CB172" s="10"/>
      <c r="CC172" s="9">
        <f t="shared" si="242"/>
        <v>138.28</v>
      </c>
      <c r="CD172" s="10"/>
      <c r="CE172" s="9">
        <f t="shared" si="249"/>
        <v>900</v>
      </c>
      <c r="CF172" s="10"/>
      <c r="CG172" s="9">
        <f t="shared" si="250"/>
        <v>-761.72</v>
      </c>
      <c r="CH172" s="10"/>
      <c r="CI172" s="11">
        <f t="shared" si="251"/>
        <v>0.15364</v>
      </c>
    </row>
    <row r="173" spans="1:87" x14ac:dyDescent="0.3">
      <c r="A173" s="1"/>
      <c r="B173" s="1"/>
      <c r="C173" s="1"/>
      <c r="D173" s="1"/>
      <c r="E173" s="1"/>
      <c r="F173" s="1" t="s">
        <v>121</v>
      </c>
      <c r="G173" s="1"/>
      <c r="H173" s="1"/>
      <c r="I173" s="9">
        <v>0</v>
      </c>
      <c r="J173" s="10"/>
      <c r="K173" s="9">
        <v>0</v>
      </c>
      <c r="L173" s="10"/>
      <c r="M173" s="9">
        <f>ROUND((I173-K173),5)</f>
        <v>0</v>
      </c>
      <c r="N173" s="10"/>
      <c r="O173" s="11">
        <f>ROUND(IF(K173=0, IF(I173=0, 0, 1), I173/K173),5)</f>
        <v>0</v>
      </c>
      <c r="P173" s="10"/>
      <c r="Q173" s="9">
        <v>0</v>
      </c>
      <c r="R173" s="10"/>
      <c r="S173" s="9">
        <v>0</v>
      </c>
      <c r="T173" s="10"/>
      <c r="U173" s="9">
        <f>ROUND((Q173-S173),5)</f>
        <v>0</v>
      </c>
      <c r="V173" s="10"/>
      <c r="W173" s="11">
        <f>ROUND(IF(S173=0, IF(Q173=0, 0, 1), Q173/S173),5)</f>
        <v>0</v>
      </c>
      <c r="X173" s="10"/>
      <c r="Y173" s="9">
        <v>3135.29</v>
      </c>
      <c r="Z173" s="10"/>
      <c r="AA173" s="9">
        <v>0</v>
      </c>
      <c r="AB173" s="10"/>
      <c r="AC173" s="9">
        <f>ROUND((Y173-AA173),5)</f>
        <v>3135.29</v>
      </c>
      <c r="AD173" s="10"/>
      <c r="AE173" s="11">
        <f>ROUND(IF(AA173=0, IF(Y173=0, 0, 1), Y173/AA173),5)</f>
        <v>1</v>
      </c>
      <c r="AF173" s="10"/>
      <c r="AG173" s="9">
        <v>-2847.93</v>
      </c>
      <c r="AH173" s="10"/>
      <c r="AI173" s="9">
        <v>0</v>
      </c>
      <c r="AJ173" s="10"/>
      <c r="AK173" s="9">
        <f>ROUND((AG173-AI173),5)</f>
        <v>-2847.93</v>
      </c>
      <c r="AL173" s="10"/>
      <c r="AM173" s="11">
        <f>ROUND(IF(AI173=0, IF(AG173=0, 0, 1), AG173/AI173),5)</f>
        <v>1</v>
      </c>
      <c r="AN173" s="10"/>
      <c r="AO173" s="9">
        <v>0</v>
      </c>
      <c r="AP173" s="10"/>
      <c r="AQ173" s="9">
        <v>0</v>
      </c>
      <c r="AR173" s="10"/>
      <c r="AS173" s="9">
        <f>ROUND((AO173-AQ173),5)</f>
        <v>0</v>
      </c>
      <c r="AT173" s="10"/>
      <c r="AU173" s="11">
        <f>ROUND(IF(AQ173=0, IF(AO173=0, 0, 1), AO173/AQ173),5)</f>
        <v>0</v>
      </c>
      <c r="AV173" s="10"/>
      <c r="AW173" s="9">
        <v>0</v>
      </c>
      <c r="AX173" s="10"/>
      <c r="AY173" s="9">
        <v>0</v>
      </c>
      <c r="AZ173" s="10"/>
      <c r="BA173" s="9">
        <f>ROUND((AW173-AY173),5)</f>
        <v>0</v>
      </c>
      <c r="BB173" s="10"/>
      <c r="BC173" s="11">
        <f>ROUND(IF(AY173=0, IF(AW173=0, 0, 1), AW173/AY173),5)</f>
        <v>0</v>
      </c>
      <c r="BD173" s="10"/>
      <c r="BE173" s="9">
        <v>0</v>
      </c>
      <c r="BF173" s="10"/>
      <c r="BG173" s="9">
        <v>0</v>
      </c>
      <c r="BH173" s="10"/>
      <c r="BI173" s="9">
        <f t="shared" si="243"/>
        <v>0</v>
      </c>
      <c r="BJ173" s="10"/>
      <c r="BK173" s="11">
        <f t="shared" si="244"/>
        <v>0</v>
      </c>
      <c r="BL173" s="10"/>
      <c r="BM173" s="9">
        <v>0</v>
      </c>
      <c r="BN173" s="10"/>
      <c r="BO173" s="9">
        <v>0</v>
      </c>
      <c r="BP173" s="10"/>
      <c r="BQ173" s="9">
        <f t="shared" si="245"/>
        <v>0</v>
      </c>
      <c r="BR173" s="10"/>
      <c r="BS173" s="11">
        <f t="shared" si="246"/>
        <v>0</v>
      </c>
      <c r="BT173" s="10"/>
      <c r="BU173" s="9">
        <v>0</v>
      </c>
      <c r="BV173" s="10"/>
      <c r="BW173" s="9">
        <v>0</v>
      </c>
      <c r="BX173" s="10"/>
      <c r="BY173" s="9">
        <f t="shared" si="247"/>
        <v>0</v>
      </c>
      <c r="BZ173" s="10"/>
      <c r="CA173" s="11">
        <f t="shared" si="248"/>
        <v>0</v>
      </c>
      <c r="CB173" s="10"/>
      <c r="CC173" s="9">
        <f t="shared" si="242"/>
        <v>287.36</v>
      </c>
      <c r="CD173" s="10"/>
      <c r="CE173" s="9">
        <f t="shared" si="249"/>
        <v>0</v>
      </c>
      <c r="CF173" s="10"/>
      <c r="CG173" s="9">
        <f t="shared" si="250"/>
        <v>287.36</v>
      </c>
      <c r="CH173" s="10"/>
      <c r="CI173" s="11">
        <f t="shared" si="251"/>
        <v>1</v>
      </c>
    </row>
    <row r="174" spans="1:87" hidden="1" x14ac:dyDescent="0.3">
      <c r="A174" s="1"/>
      <c r="B174" s="1"/>
      <c r="C174" s="1"/>
      <c r="D174" s="1"/>
      <c r="E174" s="1"/>
      <c r="F174" s="1" t="s">
        <v>120</v>
      </c>
      <c r="G174" s="1"/>
      <c r="H174" s="1"/>
      <c r="I174" s="9">
        <v>0</v>
      </c>
      <c r="J174" s="10"/>
      <c r="K174" s="9"/>
      <c r="L174" s="10"/>
      <c r="M174" s="9"/>
      <c r="N174" s="10"/>
      <c r="O174" s="11"/>
      <c r="P174" s="10"/>
      <c r="Q174" s="9">
        <v>0</v>
      </c>
      <c r="R174" s="10"/>
      <c r="S174" s="9"/>
      <c r="T174" s="10"/>
      <c r="U174" s="9"/>
      <c r="V174" s="10"/>
      <c r="W174" s="11"/>
      <c r="X174" s="10"/>
      <c r="Y174" s="9">
        <v>0</v>
      </c>
      <c r="Z174" s="10"/>
      <c r="AA174" s="9"/>
      <c r="AB174" s="10"/>
      <c r="AC174" s="9"/>
      <c r="AD174" s="10"/>
      <c r="AE174" s="11"/>
      <c r="AF174" s="10"/>
      <c r="AG174" s="9">
        <v>0</v>
      </c>
      <c r="AH174" s="10"/>
      <c r="AI174" s="9"/>
      <c r="AJ174" s="10"/>
      <c r="AK174" s="9"/>
      <c r="AL174" s="10"/>
      <c r="AM174" s="11"/>
      <c r="AN174" s="10"/>
      <c r="AO174" s="9">
        <v>0</v>
      </c>
      <c r="AP174" s="10"/>
      <c r="AQ174" s="9"/>
      <c r="AR174" s="10"/>
      <c r="AS174" s="9"/>
      <c r="AT174" s="10"/>
      <c r="AU174" s="11"/>
      <c r="AV174" s="10"/>
      <c r="AW174" s="9">
        <v>0</v>
      </c>
      <c r="AX174" s="10"/>
      <c r="AY174" s="9"/>
      <c r="AZ174" s="10"/>
      <c r="BA174" s="9"/>
      <c r="BB174" s="10"/>
      <c r="BC174" s="11"/>
      <c r="BD174" s="10"/>
      <c r="BE174" s="9">
        <v>0</v>
      </c>
      <c r="BF174" s="10"/>
      <c r="BG174" s="9">
        <v>0</v>
      </c>
      <c r="BH174" s="10"/>
      <c r="BI174" s="9">
        <f t="shared" si="243"/>
        <v>0</v>
      </c>
      <c r="BJ174" s="10"/>
      <c r="BK174" s="11">
        <f t="shared" si="244"/>
        <v>0</v>
      </c>
      <c r="BL174" s="10"/>
      <c r="BM174" s="9">
        <v>0</v>
      </c>
      <c r="BN174" s="10"/>
      <c r="BO174" s="9">
        <v>0</v>
      </c>
      <c r="BP174" s="10"/>
      <c r="BQ174" s="9">
        <f t="shared" si="245"/>
        <v>0</v>
      </c>
      <c r="BR174" s="10"/>
      <c r="BS174" s="11">
        <f t="shared" si="246"/>
        <v>0</v>
      </c>
      <c r="BT174" s="10"/>
      <c r="BU174" s="9">
        <v>0</v>
      </c>
      <c r="BV174" s="10"/>
      <c r="BW174" s="9">
        <v>0</v>
      </c>
      <c r="BX174" s="10"/>
      <c r="BY174" s="9">
        <f t="shared" si="247"/>
        <v>0</v>
      </c>
      <c r="BZ174" s="10"/>
      <c r="CA174" s="11">
        <f t="shared" si="248"/>
        <v>0</v>
      </c>
      <c r="CB174" s="10"/>
      <c r="CC174" s="9">
        <f t="shared" si="242"/>
        <v>0</v>
      </c>
      <c r="CD174" s="10"/>
      <c r="CE174" s="9">
        <f t="shared" si="249"/>
        <v>0</v>
      </c>
      <c r="CF174" s="10"/>
      <c r="CG174" s="9">
        <f t="shared" si="250"/>
        <v>0</v>
      </c>
      <c r="CH174" s="10"/>
      <c r="CI174" s="11">
        <f t="shared" si="251"/>
        <v>0</v>
      </c>
    </row>
    <row r="175" spans="1:87" ht="19.5" thickBot="1" x14ac:dyDescent="0.35">
      <c r="A175" s="1"/>
      <c r="B175" s="1"/>
      <c r="C175" s="1"/>
      <c r="D175" s="1"/>
      <c r="E175" s="1"/>
      <c r="F175" s="1" t="s">
        <v>119</v>
      </c>
      <c r="G175" s="1"/>
      <c r="H175" s="1"/>
      <c r="I175" s="12">
        <v>329.89</v>
      </c>
      <c r="J175" s="10"/>
      <c r="K175" s="12">
        <v>416</v>
      </c>
      <c r="L175" s="10"/>
      <c r="M175" s="12">
        <f>ROUND((I175-K175),5)</f>
        <v>-86.11</v>
      </c>
      <c r="N175" s="10"/>
      <c r="O175" s="13">
        <f>ROUND(IF(K175=0, IF(I175=0, 0, 1), I175/K175),5)</f>
        <v>0.79300000000000004</v>
      </c>
      <c r="P175" s="10"/>
      <c r="Q175" s="12">
        <v>1515.78</v>
      </c>
      <c r="R175" s="10"/>
      <c r="S175" s="12">
        <v>416</v>
      </c>
      <c r="T175" s="10"/>
      <c r="U175" s="12">
        <f>ROUND((Q175-S175),5)</f>
        <v>1099.78</v>
      </c>
      <c r="V175" s="10"/>
      <c r="W175" s="13">
        <f>ROUND(IF(S175=0, IF(Q175=0, 0, 1), Q175/S175),5)</f>
        <v>3.6436999999999999</v>
      </c>
      <c r="X175" s="10"/>
      <c r="Y175" s="12">
        <v>108.47</v>
      </c>
      <c r="Z175" s="10"/>
      <c r="AA175" s="12">
        <v>416</v>
      </c>
      <c r="AB175" s="10"/>
      <c r="AC175" s="12">
        <f>ROUND((Y175-AA175),5)</f>
        <v>-307.52999999999997</v>
      </c>
      <c r="AD175" s="10"/>
      <c r="AE175" s="13">
        <f>ROUND(IF(AA175=0, IF(Y175=0, 0, 1), Y175/AA175),5)</f>
        <v>0.26074999999999998</v>
      </c>
      <c r="AF175" s="10"/>
      <c r="AG175" s="12">
        <v>31.58</v>
      </c>
      <c r="AH175" s="10"/>
      <c r="AI175" s="12">
        <v>416</v>
      </c>
      <c r="AJ175" s="10"/>
      <c r="AK175" s="12">
        <f>ROUND((AG175-AI175),5)</f>
        <v>-384.42</v>
      </c>
      <c r="AL175" s="10"/>
      <c r="AM175" s="13">
        <f>ROUND(IF(AI175=0, IF(AG175=0, 0, 1), AG175/AI175),5)</f>
        <v>7.5910000000000005E-2</v>
      </c>
      <c r="AN175" s="10"/>
      <c r="AO175" s="12">
        <v>2009.17</v>
      </c>
      <c r="AP175" s="10"/>
      <c r="AQ175" s="12">
        <v>417</v>
      </c>
      <c r="AR175" s="10"/>
      <c r="AS175" s="12">
        <f>ROUND((AO175-AQ175),5)</f>
        <v>1592.17</v>
      </c>
      <c r="AT175" s="10"/>
      <c r="AU175" s="13">
        <f>ROUND(IF(AQ175=0, IF(AO175=0, 0, 1), AO175/AQ175),5)</f>
        <v>4.8181500000000002</v>
      </c>
      <c r="AV175" s="10"/>
      <c r="AW175" s="12">
        <v>1586.78</v>
      </c>
      <c r="AX175" s="10"/>
      <c r="AY175" s="12">
        <v>417</v>
      </c>
      <c r="AZ175" s="10"/>
      <c r="BA175" s="12">
        <f>ROUND((AW175-AY175),5)</f>
        <v>1169.78</v>
      </c>
      <c r="BB175" s="10"/>
      <c r="BC175" s="13">
        <f>ROUND(IF(AY175=0, IF(AW175=0, 0, 1), AW175/AY175),5)</f>
        <v>3.8052299999999999</v>
      </c>
      <c r="BD175" s="10"/>
      <c r="BE175" s="12">
        <v>-120</v>
      </c>
      <c r="BF175" s="10"/>
      <c r="BG175" s="12">
        <v>417</v>
      </c>
      <c r="BH175" s="10"/>
      <c r="BI175" s="12">
        <f t="shared" si="243"/>
        <v>-537</v>
      </c>
      <c r="BJ175" s="10"/>
      <c r="BK175" s="13">
        <f t="shared" si="244"/>
        <v>-0.28777000000000003</v>
      </c>
      <c r="BL175" s="10"/>
      <c r="BM175" s="12">
        <v>0</v>
      </c>
      <c r="BN175" s="10"/>
      <c r="BO175" s="12">
        <v>417</v>
      </c>
      <c r="BP175" s="10"/>
      <c r="BQ175" s="12">
        <f t="shared" si="245"/>
        <v>-417</v>
      </c>
      <c r="BR175" s="10"/>
      <c r="BS175" s="13">
        <f t="shared" si="246"/>
        <v>0</v>
      </c>
      <c r="BT175" s="10"/>
      <c r="BU175" s="12">
        <v>462.34</v>
      </c>
      <c r="BV175" s="10"/>
      <c r="BW175" s="12">
        <v>417</v>
      </c>
      <c r="BX175" s="10"/>
      <c r="BY175" s="12">
        <f t="shared" si="247"/>
        <v>45.34</v>
      </c>
      <c r="BZ175" s="10"/>
      <c r="CA175" s="13">
        <f t="shared" si="248"/>
        <v>1.10873</v>
      </c>
      <c r="CB175" s="10"/>
      <c r="CC175" s="12">
        <f t="shared" si="242"/>
        <v>5924.01</v>
      </c>
      <c r="CD175" s="10"/>
      <c r="CE175" s="12">
        <f t="shared" si="249"/>
        <v>3749</v>
      </c>
      <c r="CF175" s="10"/>
      <c r="CG175" s="12">
        <f t="shared" si="250"/>
        <v>2175.0100000000002</v>
      </c>
      <c r="CH175" s="10"/>
      <c r="CI175" s="13">
        <f t="shared" si="251"/>
        <v>1.58016</v>
      </c>
    </row>
    <row r="176" spans="1:87" x14ac:dyDescent="0.3">
      <c r="A176" s="1"/>
      <c r="B176" s="1"/>
      <c r="C176" s="1"/>
      <c r="D176" s="1"/>
      <c r="E176" s="1" t="s">
        <v>118</v>
      </c>
      <c r="F176" s="1"/>
      <c r="G176" s="1"/>
      <c r="H176" s="1"/>
      <c r="I176" s="9">
        <f>ROUND(SUM(I166:I175),5)</f>
        <v>1756.29</v>
      </c>
      <c r="J176" s="10"/>
      <c r="K176" s="9">
        <f>ROUND(SUM(K166:K175),5)</f>
        <v>1275</v>
      </c>
      <c r="L176" s="10"/>
      <c r="M176" s="9">
        <f>ROUND((I176-K176),5)</f>
        <v>481.29</v>
      </c>
      <c r="N176" s="10"/>
      <c r="O176" s="11">
        <f>ROUND(IF(K176=0, IF(I176=0, 0, 1), I176/K176),5)</f>
        <v>1.37748</v>
      </c>
      <c r="P176" s="10"/>
      <c r="Q176" s="9">
        <f>ROUND(SUM(Q166:Q175),5)</f>
        <v>4305.57</v>
      </c>
      <c r="R176" s="10"/>
      <c r="S176" s="9">
        <f>ROUND(SUM(S166:S175),5)</f>
        <v>1275</v>
      </c>
      <c r="T176" s="10"/>
      <c r="U176" s="9">
        <f>ROUND((Q176-S176),5)</f>
        <v>3030.57</v>
      </c>
      <c r="V176" s="10"/>
      <c r="W176" s="11">
        <f>ROUND(IF(S176=0, IF(Q176=0, 0, 1), Q176/S176),5)</f>
        <v>3.3769200000000001</v>
      </c>
      <c r="X176" s="10"/>
      <c r="Y176" s="9">
        <f>ROUND(SUM(Y166:Y175),5)</f>
        <v>6399.37</v>
      </c>
      <c r="Z176" s="10"/>
      <c r="AA176" s="9">
        <f>ROUND(SUM(AA166:AA175),5)</f>
        <v>1275</v>
      </c>
      <c r="AB176" s="10"/>
      <c r="AC176" s="9">
        <f>ROUND((Y176-AA176),5)</f>
        <v>5124.37</v>
      </c>
      <c r="AD176" s="10"/>
      <c r="AE176" s="11">
        <f>ROUND(IF(AA176=0, IF(Y176=0, 0, 1), Y176/AA176),5)</f>
        <v>5.0191100000000004</v>
      </c>
      <c r="AF176" s="10"/>
      <c r="AG176" s="9">
        <f>ROUND(SUM(AG166:AG175),5)</f>
        <v>-1323.04</v>
      </c>
      <c r="AH176" s="10"/>
      <c r="AI176" s="9">
        <f>ROUND(SUM(AI166:AI175),5)</f>
        <v>1275</v>
      </c>
      <c r="AJ176" s="10"/>
      <c r="AK176" s="9">
        <f>ROUND((AG176-AI176),5)</f>
        <v>-2598.04</v>
      </c>
      <c r="AL176" s="10"/>
      <c r="AM176" s="11">
        <f>ROUND(IF(AI176=0, IF(AG176=0, 0, 1), AG176/AI176),5)</f>
        <v>-1.0376799999999999</v>
      </c>
      <c r="AN176" s="10"/>
      <c r="AO176" s="9">
        <f>ROUND(SUM(AO166:AO175),5)</f>
        <v>2130.96</v>
      </c>
      <c r="AP176" s="10"/>
      <c r="AQ176" s="9">
        <f>ROUND(SUM(AQ166:AQ175),5)</f>
        <v>1277</v>
      </c>
      <c r="AR176" s="10"/>
      <c r="AS176" s="9">
        <f>ROUND((AO176-AQ176),5)</f>
        <v>853.96</v>
      </c>
      <c r="AT176" s="10"/>
      <c r="AU176" s="11">
        <f>ROUND(IF(AQ176=0, IF(AO176=0, 0, 1), AO176/AQ176),5)</f>
        <v>1.66872</v>
      </c>
      <c r="AV176" s="10"/>
      <c r="AW176" s="9">
        <f>ROUND(SUM(AW166:AW175),5)</f>
        <v>2488.83</v>
      </c>
      <c r="AX176" s="10"/>
      <c r="AY176" s="9">
        <f>ROUND(SUM(AY166:AY175),5)</f>
        <v>1277</v>
      </c>
      <c r="AZ176" s="10"/>
      <c r="BA176" s="9">
        <f>ROUND((AW176-AY176),5)</f>
        <v>1211.83</v>
      </c>
      <c r="BB176" s="10"/>
      <c r="BC176" s="11">
        <f>ROUND(IF(AY176=0, IF(AW176=0, 0, 1), AW176/AY176),5)</f>
        <v>1.9489700000000001</v>
      </c>
      <c r="BD176" s="10"/>
      <c r="BE176" s="9">
        <f>ROUND(SUM(BE166:BE175),5)</f>
        <v>40.93</v>
      </c>
      <c r="BF176" s="10"/>
      <c r="BG176" s="9">
        <f>ROUND(SUM(BG166:BG175),5)</f>
        <v>1278</v>
      </c>
      <c r="BH176" s="10"/>
      <c r="BI176" s="9">
        <f t="shared" si="243"/>
        <v>-1237.07</v>
      </c>
      <c r="BJ176" s="10"/>
      <c r="BK176" s="11">
        <f t="shared" si="244"/>
        <v>3.2030000000000003E-2</v>
      </c>
      <c r="BL176" s="10"/>
      <c r="BM176" s="9">
        <f>ROUND(SUM(BM166:BM175),5)</f>
        <v>396.13</v>
      </c>
      <c r="BN176" s="10"/>
      <c r="BO176" s="9">
        <f>ROUND(SUM(BO166:BO175),5)</f>
        <v>1278</v>
      </c>
      <c r="BP176" s="10"/>
      <c r="BQ176" s="9">
        <f t="shared" si="245"/>
        <v>-881.87</v>
      </c>
      <c r="BR176" s="10"/>
      <c r="BS176" s="11">
        <f t="shared" si="246"/>
        <v>0.30996000000000001</v>
      </c>
      <c r="BT176" s="10"/>
      <c r="BU176" s="9">
        <f>ROUND(SUM(BU166:BU175),5)</f>
        <v>261.49</v>
      </c>
      <c r="BV176" s="10"/>
      <c r="BW176" s="9">
        <f>ROUND(SUM(BW166:BW175),5)</f>
        <v>1280</v>
      </c>
      <c r="BX176" s="10"/>
      <c r="BY176" s="9">
        <f t="shared" si="247"/>
        <v>-1018.51</v>
      </c>
      <c r="BZ176" s="10"/>
      <c r="CA176" s="11">
        <f t="shared" si="248"/>
        <v>0.20429</v>
      </c>
      <c r="CB176" s="10"/>
      <c r="CC176" s="9">
        <f t="shared" si="242"/>
        <v>16456.53</v>
      </c>
      <c r="CD176" s="10"/>
      <c r="CE176" s="9">
        <f t="shared" si="249"/>
        <v>11490</v>
      </c>
      <c r="CF176" s="10"/>
      <c r="CG176" s="9">
        <f t="shared" si="250"/>
        <v>4966.53</v>
      </c>
      <c r="CH176" s="10"/>
      <c r="CI176" s="11">
        <f t="shared" si="251"/>
        <v>1.43225</v>
      </c>
    </row>
    <row r="177" spans="1:87" x14ac:dyDescent="0.3">
      <c r="A177" s="1"/>
      <c r="B177" s="1"/>
      <c r="C177" s="1"/>
      <c r="D177" s="1"/>
      <c r="E177" s="1" t="s">
        <v>117</v>
      </c>
      <c r="F177" s="1"/>
      <c r="G177" s="1"/>
      <c r="H177" s="1"/>
      <c r="I177" s="9"/>
      <c r="J177" s="10"/>
      <c r="K177" s="9"/>
      <c r="L177" s="10"/>
      <c r="M177" s="9"/>
      <c r="N177" s="10"/>
      <c r="O177" s="11"/>
      <c r="P177" s="10"/>
      <c r="Q177" s="9"/>
      <c r="R177" s="10"/>
      <c r="S177" s="9"/>
      <c r="T177" s="10"/>
      <c r="U177" s="9"/>
      <c r="V177" s="10"/>
      <c r="W177" s="11"/>
      <c r="X177" s="10"/>
      <c r="Y177" s="9"/>
      <c r="Z177" s="10"/>
      <c r="AA177" s="9"/>
      <c r="AB177" s="10"/>
      <c r="AC177" s="9"/>
      <c r="AD177" s="10"/>
      <c r="AE177" s="11"/>
      <c r="AF177" s="10"/>
      <c r="AG177" s="9"/>
      <c r="AH177" s="10"/>
      <c r="AI177" s="9"/>
      <c r="AJ177" s="10"/>
      <c r="AK177" s="9"/>
      <c r="AL177" s="10"/>
      <c r="AM177" s="11"/>
      <c r="AN177" s="10"/>
      <c r="AO177" s="9"/>
      <c r="AP177" s="10"/>
      <c r="AQ177" s="9"/>
      <c r="AR177" s="10"/>
      <c r="AS177" s="9"/>
      <c r="AT177" s="10"/>
      <c r="AU177" s="11"/>
      <c r="AV177" s="10"/>
      <c r="AW177" s="9"/>
      <c r="AX177" s="10"/>
      <c r="AY177" s="9"/>
      <c r="AZ177" s="10"/>
      <c r="BA177" s="9"/>
      <c r="BB177" s="10"/>
      <c r="BC177" s="11"/>
      <c r="BD177" s="10"/>
      <c r="BE177" s="9"/>
      <c r="BF177" s="10"/>
      <c r="BG177" s="9"/>
      <c r="BH177" s="10"/>
      <c r="BI177" s="9"/>
      <c r="BJ177" s="10"/>
      <c r="BK177" s="11"/>
      <c r="BL177" s="10"/>
      <c r="BM177" s="9"/>
      <c r="BN177" s="10"/>
      <c r="BO177" s="9"/>
      <c r="BP177" s="10"/>
      <c r="BQ177" s="9"/>
      <c r="BR177" s="10"/>
      <c r="BS177" s="11"/>
      <c r="BT177" s="10"/>
      <c r="BU177" s="9"/>
      <c r="BV177" s="10"/>
      <c r="BW177" s="9"/>
      <c r="BX177" s="10"/>
      <c r="BY177" s="9"/>
      <c r="BZ177" s="10"/>
      <c r="CA177" s="11"/>
      <c r="CB177" s="10"/>
      <c r="CC177" s="9"/>
      <c r="CD177" s="10"/>
      <c r="CE177" s="9"/>
      <c r="CF177" s="10"/>
      <c r="CG177" s="9"/>
      <c r="CH177" s="10"/>
      <c r="CI177" s="11"/>
    </row>
    <row r="178" spans="1:87" x14ac:dyDescent="0.3">
      <c r="A178" s="1"/>
      <c r="B178" s="1"/>
      <c r="C178" s="1"/>
      <c r="D178" s="1"/>
      <c r="E178" s="1"/>
      <c r="F178" s="1" t="s">
        <v>116</v>
      </c>
      <c r="G178" s="1"/>
      <c r="H178" s="1"/>
      <c r="I178" s="9">
        <v>141.51</v>
      </c>
      <c r="J178" s="10"/>
      <c r="K178" s="9">
        <v>0</v>
      </c>
      <c r="L178" s="10"/>
      <c r="M178" s="9">
        <f t="shared" ref="M178:M185" si="252">ROUND((I178-K178),5)</f>
        <v>141.51</v>
      </c>
      <c r="N178" s="10"/>
      <c r="O178" s="11">
        <f t="shared" ref="O178:O185" si="253">ROUND(IF(K178=0, IF(I178=0, 0, 1), I178/K178),5)</f>
        <v>1</v>
      </c>
      <c r="P178" s="10"/>
      <c r="Q178" s="9">
        <v>2273.96</v>
      </c>
      <c r="R178" s="10"/>
      <c r="S178" s="9">
        <v>0</v>
      </c>
      <c r="T178" s="10"/>
      <c r="U178" s="9">
        <f t="shared" ref="U178:U185" si="254">ROUND((Q178-S178),5)</f>
        <v>2273.96</v>
      </c>
      <c r="V178" s="10"/>
      <c r="W178" s="11">
        <f t="shared" ref="W178:W185" si="255">ROUND(IF(S178=0, IF(Q178=0, 0, 1), Q178/S178),5)</f>
        <v>1</v>
      </c>
      <c r="X178" s="10"/>
      <c r="Y178" s="9">
        <v>4983.63</v>
      </c>
      <c r="Z178" s="10"/>
      <c r="AA178" s="9">
        <v>0</v>
      </c>
      <c r="AB178" s="10"/>
      <c r="AC178" s="9">
        <f t="shared" ref="AC178:AC185" si="256">ROUND((Y178-AA178),5)</f>
        <v>4983.63</v>
      </c>
      <c r="AD178" s="10"/>
      <c r="AE178" s="11">
        <f t="shared" ref="AE178:AE185" si="257">ROUND(IF(AA178=0, IF(Y178=0, 0, 1), Y178/AA178),5)</f>
        <v>1</v>
      </c>
      <c r="AF178" s="10"/>
      <c r="AG178" s="9">
        <v>1000.34</v>
      </c>
      <c r="AH178" s="10"/>
      <c r="AI178" s="9">
        <v>0</v>
      </c>
      <c r="AJ178" s="10"/>
      <c r="AK178" s="9">
        <f t="shared" ref="AK178:AK185" si="258">ROUND((AG178-AI178),5)</f>
        <v>1000.34</v>
      </c>
      <c r="AL178" s="10"/>
      <c r="AM178" s="11">
        <f t="shared" ref="AM178:AM185" si="259">ROUND(IF(AI178=0, IF(AG178=0, 0, 1), AG178/AI178),5)</f>
        <v>1</v>
      </c>
      <c r="AN178" s="10"/>
      <c r="AO178" s="9">
        <v>871.84</v>
      </c>
      <c r="AP178" s="10"/>
      <c r="AQ178" s="9">
        <v>0</v>
      </c>
      <c r="AR178" s="10"/>
      <c r="AS178" s="9">
        <f t="shared" ref="AS178:AS185" si="260">ROUND((AO178-AQ178),5)</f>
        <v>871.84</v>
      </c>
      <c r="AT178" s="10"/>
      <c r="AU178" s="11">
        <f t="shared" ref="AU178:AU185" si="261">ROUND(IF(AQ178=0, IF(AO178=0, 0, 1), AO178/AQ178),5)</f>
        <v>1</v>
      </c>
      <c r="AV178" s="10"/>
      <c r="AW178" s="9">
        <v>904.44</v>
      </c>
      <c r="AX178" s="10"/>
      <c r="AY178" s="9">
        <v>0</v>
      </c>
      <c r="AZ178" s="10"/>
      <c r="BA178" s="9">
        <f t="shared" ref="BA178:BA185" si="262">ROUND((AW178-AY178),5)</f>
        <v>904.44</v>
      </c>
      <c r="BB178" s="10"/>
      <c r="BC178" s="11">
        <f t="shared" ref="BC178:BC185" si="263">ROUND(IF(AY178=0, IF(AW178=0, 0, 1), AW178/AY178),5)</f>
        <v>1</v>
      </c>
      <c r="BD178" s="10"/>
      <c r="BE178" s="9">
        <v>3804.76</v>
      </c>
      <c r="BF178" s="10"/>
      <c r="BG178" s="9">
        <v>0</v>
      </c>
      <c r="BH178" s="10"/>
      <c r="BI178" s="9">
        <f t="shared" ref="BI178:BI185" si="264">ROUND((BE178-BG178),5)</f>
        <v>3804.76</v>
      </c>
      <c r="BJ178" s="10"/>
      <c r="BK178" s="11">
        <f t="shared" ref="BK178:BK185" si="265">ROUND(IF(BG178=0, IF(BE178=0, 0, 1), BE178/BG178),5)</f>
        <v>1</v>
      </c>
      <c r="BL178" s="10"/>
      <c r="BM178" s="9">
        <v>197.5</v>
      </c>
      <c r="BN178" s="10"/>
      <c r="BO178" s="9">
        <v>0</v>
      </c>
      <c r="BP178" s="10"/>
      <c r="BQ178" s="9">
        <f t="shared" ref="BQ178:BQ185" si="266">ROUND((BM178-BO178),5)</f>
        <v>197.5</v>
      </c>
      <c r="BR178" s="10"/>
      <c r="BS178" s="11">
        <f t="shared" ref="BS178:BS185" si="267">ROUND(IF(BO178=0, IF(BM178=0, 0, 1), BM178/BO178),5)</f>
        <v>1</v>
      </c>
      <c r="BT178" s="10"/>
      <c r="BU178" s="9">
        <v>2411.0500000000002</v>
      </c>
      <c r="BV178" s="10"/>
      <c r="BW178" s="9">
        <v>0</v>
      </c>
      <c r="BX178" s="10"/>
      <c r="BY178" s="9">
        <f t="shared" ref="BY178:BY185" si="268">ROUND((BU178-BW178),5)</f>
        <v>2411.0500000000002</v>
      </c>
      <c r="BZ178" s="10"/>
      <c r="CA178" s="11">
        <f t="shared" ref="CA178:CA185" si="269">ROUND(IF(BW178=0, IF(BU178=0, 0, 1), BU178/BW178),5)</f>
        <v>1</v>
      </c>
      <c r="CB178" s="10"/>
      <c r="CC178" s="9">
        <f t="shared" ref="CC178:CC185" si="270">ROUND(I178+Q178+Y178+AG178+AO178+AW178+BE178+BM178+BU178,5)</f>
        <v>16589.03</v>
      </c>
      <c r="CD178" s="10"/>
      <c r="CE178" s="9">
        <f t="shared" ref="CE178:CE185" si="271">ROUND(K178+S178+AA178+AI178+AQ178+AY178+BG178+BO178+BW178,5)</f>
        <v>0</v>
      </c>
      <c r="CF178" s="10"/>
      <c r="CG178" s="9">
        <f t="shared" ref="CG178:CG185" si="272">ROUND((CC178-CE178),5)</f>
        <v>16589.03</v>
      </c>
      <c r="CH178" s="10"/>
      <c r="CI178" s="11">
        <f t="shared" ref="CI178:CI185" si="273">ROUND(IF(CE178=0, IF(CC178=0, 0, 1), CC178/CE178),5)</f>
        <v>1</v>
      </c>
    </row>
    <row r="179" spans="1:87" x14ac:dyDescent="0.3">
      <c r="A179" s="1"/>
      <c r="B179" s="1"/>
      <c r="C179" s="1"/>
      <c r="D179" s="1"/>
      <c r="E179" s="1"/>
      <c r="F179" s="1" t="s">
        <v>115</v>
      </c>
      <c r="G179" s="1"/>
      <c r="H179" s="1"/>
      <c r="I179" s="9">
        <v>6818.23</v>
      </c>
      <c r="J179" s="10"/>
      <c r="K179" s="9">
        <v>0</v>
      </c>
      <c r="L179" s="10"/>
      <c r="M179" s="9">
        <f t="shared" si="252"/>
        <v>6818.23</v>
      </c>
      <c r="N179" s="10"/>
      <c r="O179" s="11">
        <f t="shared" si="253"/>
        <v>1</v>
      </c>
      <c r="P179" s="10"/>
      <c r="Q179" s="9">
        <v>93.9</v>
      </c>
      <c r="R179" s="10"/>
      <c r="S179" s="9">
        <v>0</v>
      </c>
      <c r="T179" s="10"/>
      <c r="U179" s="9">
        <f t="shared" si="254"/>
        <v>93.9</v>
      </c>
      <c r="V179" s="10"/>
      <c r="W179" s="11">
        <f t="shared" si="255"/>
        <v>1</v>
      </c>
      <c r="X179" s="10"/>
      <c r="Y179" s="9">
        <v>93.9</v>
      </c>
      <c r="Z179" s="10"/>
      <c r="AA179" s="9">
        <v>0</v>
      </c>
      <c r="AB179" s="10"/>
      <c r="AC179" s="9">
        <f t="shared" si="256"/>
        <v>93.9</v>
      </c>
      <c r="AD179" s="10"/>
      <c r="AE179" s="11">
        <f t="shared" si="257"/>
        <v>1</v>
      </c>
      <c r="AF179" s="10"/>
      <c r="AG179" s="9">
        <v>8228.66</v>
      </c>
      <c r="AH179" s="10"/>
      <c r="AI179" s="9">
        <v>0</v>
      </c>
      <c r="AJ179" s="10"/>
      <c r="AK179" s="9">
        <f t="shared" si="258"/>
        <v>8228.66</v>
      </c>
      <c r="AL179" s="10"/>
      <c r="AM179" s="11">
        <f t="shared" si="259"/>
        <v>1</v>
      </c>
      <c r="AN179" s="10"/>
      <c r="AO179" s="9">
        <v>93.62</v>
      </c>
      <c r="AP179" s="10"/>
      <c r="AQ179" s="9">
        <v>0</v>
      </c>
      <c r="AR179" s="10"/>
      <c r="AS179" s="9">
        <f t="shared" si="260"/>
        <v>93.62</v>
      </c>
      <c r="AT179" s="10"/>
      <c r="AU179" s="11">
        <f t="shared" si="261"/>
        <v>1</v>
      </c>
      <c r="AV179" s="10"/>
      <c r="AW179" s="9">
        <v>0</v>
      </c>
      <c r="AX179" s="10"/>
      <c r="AY179" s="9">
        <v>0</v>
      </c>
      <c r="AZ179" s="10"/>
      <c r="BA179" s="9">
        <f t="shared" si="262"/>
        <v>0</v>
      </c>
      <c r="BB179" s="10"/>
      <c r="BC179" s="11">
        <f t="shared" si="263"/>
        <v>0</v>
      </c>
      <c r="BD179" s="10"/>
      <c r="BE179" s="9">
        <v>8471.61</v>
      </c>
      <c r="BF179" s="10"/>
      <c r="BG179" s="9">
        <v>0</v>
      </c>
      <c r="BH179" s="10"/>
      <c r="BI179" s="9">
        <f t="shared" si="264"/>
        <v>8471.61</v>
      </c>
      <c r="BJ179" s="10"/>
      <c r="BK179" s="11">
        <f t="shared" si="265"/>
        <v>1</v>
      </c>
      <c r="BL179" s="10"/>
      <c r="BM179" s="9">
        <v>0</v>
      </c>
      <c r="BN179" s="10"/>
      <c r="BO179" s="9">
        <v>0</v>
      </c>
      <c r="BP179" s="10"/>
      <c r="BQ179" s="9">
        <f t="shared" si="266"/>
        <v>0</v>
      </c>
      <c r="BR179" s="10"/>
      <c r="BS179" s="11">
        <f t="shared" si="267"/>
        <v>0</v>
      </c>
      <c r="BT179" s="10"/>
      <c r="BU179" s="9">
        <v>7396.88</v>
      </c>
      <c r="BV179" s="10"/>
      <c r="BW179" s="9">
        <v>0</v>
      </c>
      <c r="BX179" s="10"/>
      <c r="BY179" s="9">
        <f t="shared" si="268"/>
        <v>7396.88</v>
      </c>
      <c r="BZ179" s="10"/>
      <c r="CA179" s="11">
        <f t="shared" si="269"/>
        <v>1</v>
      </c>
      <c r="CB179" s="10"/>
      <c r="CC179" s="9">
        <f t="shared" si="270"/>
        <v>31196.799999999999</v>
      </c>
      <c r="CD179" s="10"/>
      <c r="CE179" s="9">
        <f t="shared" si="271"/>
        <v>0</v>
      </c>
      <c r="CF179" s="10"/>
      <c r="CG179" s="9">
        <f t="shared" si="272"/>
        <v>31196.799999999999</v>
      </c>
      <c r="CH179" s="10"/>
      <c r="CI179" s="11">
        <f t="shared" si="273"/>
        <v>1</v>
      </c>
    </row>
    <row r="180" spans="1:87" x14ac:dyDescent="0.3">
      <c r="A180" s="1"/>
      <c r="B180" s="1"/>
      <c r="C180" s="1"/>
      <c r="D180" s="1"/>
      <c r="E180" s="1"/>
      <c r="F180" s="1" t="s">
        <v>114</v>
      </c>
      <c r="G180" s="1"/>
      <c r="H180" s="1"/>
      <c r="I180" s="9">
        <v>0</v>
      </c>
      <c r="J180" s="10"/>
      <c r="K180" s="9">
        <v>208</v>
      </c>
      <c r="L180" s="10"/>
      <c r="M180" s="9">
        <f t="shared" si="252"/>
        <v>-208</v>
      </c>
      <c r="N180" s="10"/>
      <c r="O180" s="11">
        <f t="shared" si="253"/>
        <v>0</v>
      </c>
      <c r="P180" s="10"/>
      <c r="Q180" s="9">
        <v>0</v>
      </c>
      <c r="R180" s="10"/>
      <c r="S180" s="9">
        <v>208</v>
      </c>
      <c r="T180" s="10"/>
      <c r="U180" s="9">
        <f t="shared" si="254"/>
        <v>-208</v>
      </c>
      <c r="V180" s="10"/>
      <c r="W180" s="11">
        <f t="shared" si="255"/>
        <v>0</v>
      </c>
      <c r="X180" s="10"/>
      <c r="Y180" s="9">
        <v>0</v>
      </c>
      <c r="Z180" s="10"/>
      <c r="AA180" s="9">
        <v>208</v>
      </c>
      <c r="AB180" s="10"/>
      <c r="AC180" s="9">
        <f t="shared" si="256"/>
        <v>-208</v>
      </c>
      <c r="AD180" s="10"/>
      <c r="AE180" s="11">
        <f t="shared" si="257"/>
        <v>0</v>
      </c>
      <c r="AF180" s="10"/>
      <c r="AG180" s="9">
        <v>0</v>
      </c>
      <c r="AH180" s="10"/>
      <c r="AI180" s="9">
        <v>208</v>
      </c>
      <c r="AJ180" s="10"/>
      <c r="AK180" s="9">
        <f t="shared" si="258"/>
        <v>-208</v>
      </c>
      <c r="AL180" s="10"/>
      <c r="AM180" s="11">
        <f t="shared" si="259"/>
        <v>0</v>
      </c>
      <c r="AN180" s="10"/>
      <c r="AO180" s="9">
        <v>0</v>
      </c>
      <c r="AP180" s="10"/>
      <c r="AQ180" s="9">
        <v>208</v>
      </c>
      <c r="AR180" s="10"/>
      <c r="AS180" s="9">
        <f t="shared" si="260"/>
        <v>-208</v>
      </c>
      <c r="AT180" s="10"/>
      <c r="AU180" s="11">
        <f t="shared" si="261"/>
        <v>0</v>
      </c>
      <c r="AV180" s="10"/>
      <c r="AW180" s="9">
        <v>0</v>
      </c>
      <c r="AX180" s="10"/>
      <c r="AY180" s="9">
        <v>208</v>
      </c>
      <c r="AZ180" s="10"/>
      <c r="BA180" s="9">
        <f t="shared" si="262"/>
        <v>-208</v>
      </c>
      <c r="BB180" s="10"/>
      <c r="BC180" s="11">
        <f t="shared" si="263"/>
        <v>0</v>
      </c>
      <c r="BD180" s="10"/>
      <c r="BE180" s="9">
        <v>0</v>
      </c>
      <c r="BF180" s="10"/>
      <c r="BG180" s="9">
        <v>208</v>
      </c>
      <c r="BH180" s="10"/>
      <c r="BI180" s="9">
        <f t="shared" si="264"/>
        <v>-208</v>
      </c>
      <c r="BJ180" s="10"/>
      <c r="BK180" s="11">
        <f t="shared" si="265"/>
        <v>0</v>
      </c>
      <c r="BL180" s="10"/>
      <c r="BM180" s="9">
        <v>0</v>
      </c>
      <c r="BN180" s="10"/>
      <c r="BO180" s="9">
        <v>208</v>
      </c>
      <c r="BP180" s="10"/>
      <c r="BQ180" s="9">
        <f t="shared" si="266"/>
        <v>-208</v>
      </c>
      <c r="BR180" s="10"/>
      <c r="BS180" s="11">
        <f t="shared" si="267"/>
        <v>0</v>
      </c>
      <c r="BT180" s="10"/>
      <c r="BU180" s="9">
        <v>0</v>
      </c>
      <c r="BV180" s="10"/>
      <c r="BW180" s="9">
        <v>209</v>
      </c>
      <c r="BX180" s="10"/>
      <c r="BY180" s="9">
        <f t="shared" si="268"/>
        <v>-209</v>
      </c>
      <c r="BZ180" s="10"/>
      <c r="CA180" s="11">
        <f t="shared" si="269"/>
        <v>0</v>
      </c>
      <c r="CB180" s="10"/>
      <c r="CC180" s="9">
        <f t="shared" si="270"/>
        <v>0</v>
      </c>
      <c r="CD180" s="10"/>
      <c r="CE180" s="9">
        <f t="shared" si="271"/>
        <v>1873</v>
      </c>
      <c r="CF180" s="10"/>
      <c r="CG180" s="9">
        <f t="shared" si="272"/>
        <v>-1873</v>
      </c>
      <c r="CH180" s="10"/>
      <c r="CI180" s="11">
        <f t="shared" si="273"/>
        <v>0</v>
      </c>
    </row>
    <row r="181" spans="1:87" ht="19.5" thickBot="1" x14ac:dyDescent="0.35">
      <c r="A181" s="1"/>
      <c r="B181" s="1"/>
      <c r="C181" s="1"/>
      <c r="D181" s="1"/>
      <c r="E181" s="1"/>
      <c r="F181" s="1" t="s">
        <v>113</v>
      </c>
      <c r="G181" s="1"/>
      <c r="H181" s="1"/>
      <c r="I181" s="12">
        <v>0</v>
      </c>
      <c r="J181" s="10"/>
      <c r="K181" s="12">
        <v>10416</v>
      </c>
      <c r="L181" s="10"/>
      <c r="M181" s="12">
        <f t="shared" si="252"/>
        <v>-10416</v>
      </c>
      <c r="N181" s="10"/>
      <c r="O181" s="13">
        <f t="shared" si="253"/>
        <v>0</v>
      </c>
      <c r="P181" s="10"/>
      <c r="Q181" s="12">
        <v>0</v>
      </c>
      <c r="R181" s="10"/>
      <c r="S181" s="12">
        <v>10416</v>
      </c>
      <c r="T181" s="10"/>
      <c r="U181" s="12">
        <f t="shared" si="254"/>
        <v>-10416</v>
      </c>
      <c r="V181" s="10"/>
      <c r="W181" s="13">
        <f t="shared" si="255"/>
        <v>0</v>
      </c>
      <c r="X181" s="10"/>
      <c r="Y181" s="12">
        <v>0</v>
      </c>
      <c r="Z181" s="10"/>
      <c r="AA181" s="12">
        <v>10416</v>
      </c>
      <c r="AB181" s="10"/>
      <c r="AC181" s="12">
        <f t="shared" si="256"/>
        <v>-10416</v>
      </c>
      <c r="AD181" s="10"/>
      <c r="AE181" s="13">
        <f t="shared" si="257"/>
        <v>0</v>
      </c>
      <c r="AF181" s="10"/>
      <c r="AG181" s="12">
        <v>0</v>
      </c>
      <c r="AH181" s="10"/>
      <c r="AI181" s="12">
        <v>10416</v>
      </c>
      <c r="AJ181" s="10"/>
      <c r="AK181" s="12">
        <f t="shared" si="258"/>
        <v>-10416</v>
      </c>
      <c r="AL181" s="10"/>
      <c r="AM181" s="13">
        <f t="shared" si="259"/>
        <v>0</v>
      </c>
      <c r="AN181" s="10"/>
      <c r="AO181" s="12">
        <v>0</v>
      </c>
      <c r="AP181" s="10"/>
      <c r="AQ181" s="12">
        <v>10417</v>
      </c>
      <c r="AR181" s="10"/>
      <c r="AS181" s="12">
        <f t="shared" si="260"/>
        <v>-10417</v>
      </c>
      <c r="AT181" s="10"/>
      <c r="AU181" s="13">
        <f t="shared" si="261"/>
        <v>0</v>
      </c>
      <c r="AV181" s="10"/>
      <c r="AW181" s="12">
        <v>0</v>
      </c>
      <c r="AX181" s="10"/>
      <c r="AY181" s="12">
        <v>10417</v>
      </c>
      <c r="AZ181" s="10"/>
      <c r="BA181" s="12">
        <f t="shared" si="262"/>
        <v>-10417</v>
      </c>
      <c r="BB181" s="10"/>
      <c r="BC181" s="13">
        <f t="shared" si="263"/>
        <v>0</v>
      </c>
      <c r="BD181" s="10"/>
      <c r="BE181" s="12">
        <v>0</v>
      </c>
      <c r="BF181" s="10"/>
      <c r="BG181" s="12">
        <v>10417</v>
      </c>
      <c r="BH181" s="10"/>
      <c r="BI181" s="12">
        <f t="shared" si="264"/>
        <v>-10417</v>
      </c>
      <c r="BJ181" s="10"/>
      <c r="BK181" s="13">
        <f t="shared" si="265"/>
        <v>0</v>
      </c>
      <c r="BL181" s="10"/>
      <c r="BM181" s="12">
        <v>0</v>
      </c>
      <c r="BN181" s="10"/>
      <c r="BO181" s="12">
        <v>10417</v>
      </c>
      <c r="BP181" s="10"/>
      <c r="BQ181" s="12">
        <f t="shared" si="266"/>
        <v>-10417</v>
      </c>
      <c r="BR181" s="10"/>
      <c r="BS181" s="13">
        <f t="shared" si="267"/>
        <v>0</v>
      </c>
      <c r="BT181" s="10"/>
      <c r="BU181" s="12">
        <v>0</v>
      </c>
      <c r="BV181" s="10"/>
      <c r="BW181" s="12">
        <v>10417</v>
      </c>
      <c r="BX181" s="10"/>
      <c r="BY181" s="12">
        <f t="shared" si="268"/>
        <v>-10417</v>
      </c>
      <c r="BZ181" s="10"/>
      <c r="CA181" s="13">
        <f t="shared" si="269"/>
        <v>0</v>
      </c>
      <c r="CB181" s="10"/>
      <c r="CC181" s="12">
        <f t="shared" si="270"/>
        <v>0</v>
      </c>
      <c r="CD181" s="10"/>
      <c r="CE181" s="12">
        <f t="shared" si="271"/>
        <v>93749</v>
      </c>
      <c r="CF181" s="10"/>
      <c r="CG181" s="12">
        <f t="shared" si="272"/>
        <v>-93749</v>
      </c>
      <c r="CH181" s="10"/>
      <c r="CI181" s="13">
        <f t="shared" si="273"/>
        <v>0</v>
      </c>
    </row>
    <row r="182" spans="1:87" x14ac:dyDescent="0.3">
      <c r="A182" s="1"/>
      <c r="B182" s="1"/>
      <c r="C182" s="1"/>
      <c r="D182" s="1"/>
      <c r="E182" s="1" t="s">
        <v>112</v>
      </c>
      <c r="F182" s="1"/>
      <c r="G182" s="1"/>
      <c r="H182" s="1"/>
      <c r="I182" s="9">
        <f>ROUND(SUM(I177:I181),5)</f>
        <v>6959.74</v>
      </c>
      <c r="J182" s="10"/>
      <c r="K182" s="9">
        <f>ROUND(SUM(K177:K181),5)</f>
        <v>10624</v>
      </c>
      <c r="L182" s="10"/>
      <c r="M182" s="9">
        <f t="shared" si="252"/>
        <v>-3664.26</v>
      </c>
      <c r="N182" s="10"/>
      <c r="O182" s="11">
        <f t="shared" si="253"/>
        <v>0.65510000000000002</v>
      </c>
      <c r="P182" s="10"/>
      <c r="Q182" s="9">
        <f>ROUND(SUM(Q177:Q181),5)</f>
        <v>2367.86</v>
      </c>
      <c r="R182" s="10"/>
      <c r="S182" s="9">
        <f>ROUND(SUM(S177:S181),5)</f>
        <v>10624</v>
      </c>
      <c r="T182" s="10"/>
      <c r="U182" s="9">
        <f t="shared" si="254"/>
        <v>-8256.14</v>
      </c>
      <c r="V182" s="10"/>
      <c r="W182" s="11">
        <f t="shared" si="255"/>
        <v>0.22287999999999999</v>
      </c>
      <c r="X182" s="10"/>
      <c r="Y182" s="9">
        <f>ROUND(SUM(Y177:Y181),5)</f>
        <v>5077.53</v>
      </c>
      <c r="Z182" s="10"/>
      <c r="AA182" s="9">
        <f>ROUND(SUM(AA177:AA181),5)</f>
        <v>10624</v>
      </c>
      <c r="AB182" s="10"/>
      <c r="AC182" s="9">
        <f t="shared" si="256"/>
        <v>-5546.47</v>
      </c>
      <c r="AD182" s="10"/>
      <c r="AE182" s="11">
        <f t="shared" si="257"/>
        <v>0.47793000000000002</v>
      </c>
      <c r="AF182" s="10"/>
      <c r="AG182" s="9">
        <f>ROUND(SUM(AG177:AG181),5)</f>
        <v>9229</v>
      </c>
      <c r="AH182" s="10"/>
      <c r="AI182" s="9">
        <f>ROUND(SUM(AI177:AI181),5)</f>
        <v>10624</v>
      </c>
      <c r="AJ182" s="10"/>
      <c r="AK182" s="9">
        <f t="shared" si="258"/>
        <v>-1395</v>
      </c>
      <c r="AL182" s="10"/>
      <c r="AM182" s="11">
        <f t="shared" si="259"/>
        <v>0.86868999999999996</v>
      </c>
      <c r="AN182" s="10"/>
      <c r="AO182" s="9">
        <f>ROUND(SUM(AO177:AO181),5)</f>
        <v>965.46</v>
      </c>
      <c r="AP182" s="10"/>
      <c r="AQ182" s="9">
        <f>ROUND(SUM(AQ177:AQ181),5)</f>
        <v>10625</v>
      </c>
      <c r="AR182" s="10"/>
      <c r="AS182" s="9">
        <f t="shared" si="260"/>
        <v>-9659.5400000000009</v>
      </c>
      <c r="AT182" s="10"/>
      <c r="AU182" s="11">
        <f t="shared" si="261"/>
        <v>9.0870000000000006E-2</v>
      </c>
      <c r="AV182" s="10"/>
      <c r="AW182" s="9">
        <f>ROUND(SUM(AW177:AW181),5)</f>
        <v>904.44</v>
      </c>
      <c r="AX182" s="10"/>
      <c r="AY182" s="9">
        <f>ROUND(SUM(AY177:AY181),5)</f>
        <v>10625</v>
      </c>
      <c r="AZ182" s="10"/>
      <c r="BA182" s="9">
        <f t="shared" si="262"/>
        <v>-9720.56</v>
      </c>
      <c r="BB182" s="10"/>
      <c r="BC182" s="11">
        <f t="shared" si="263"/>
        <v>8.5120000000000001E-2</v>
      </c>
      <c r="BD182" s="10"/>
      <c r="BE182" s="9">
        <f>ROUND(SUM(BE177:BE181),5)</f>
        <v>12276.37</v>
      </c>
      <c r="BF182" s="10"/>
      <c r="BG182" s="9">
        <f>ROUND(SUM(BG177:BG181),5)</f>
        <v>10625</v>
      </c>
      <c r="BH182" s="10"/>
      <c r="BI182" s="9">
        <f t="shared" si="264"/>
        <v>1651.37</v>
      </c>
      <c r="BJ182" s="10"/>
      <c r="BK182" s="11">
        <f t="shared" si="265"/>
        <v>1.1554199999999999</v>
      </c>
      <c r="BL182" s="10"/>
      <c r="BM182" s="9">
        <f>ROUND(SUM(BM177:BM181),5)</f>
        <v>197.5</v>
      </c>
      <c r="BN182" s="10"/>
      <c r="BO182" s="9">
        <f>ROUND(SUM(BO177:BO181),5)</f>
        <v>10625</v>
      </c>
      <c r="BP182" s="10"/>
      <c r="BQ182" s="9">
        <f t="shared" si="266"/>
        <v>-10427.5</v>
      </c>
      <c r="BR182" s="10"/>
      <c r="BS182" s="11">
        <f t="shared" si="267"/>
        <v>1.8589999999999999E-2</v>
      </c>
      <c r="BT182" s="10"/>
      <c r="BU182" s="9">
        <f>ROUND(SUM(BU177:BU181),5)</f>
        <v>9807.93</v>
      </c>
      <c r="BV182" s="10"/>
      <c r="BW182" s="9">
        <f>ROUND(SUM(BW177:BW181),5)</f>
        <v>10626</v>
      </c>
      <c r="BX182" s="10"/>
      <c r="BY182" s="9">
        <f t="shared" si="268"/>
        <v>-818.07</v>
      </c>
      <c r="BZ182" s="10"/>
      <c r="CA182" s="11">
        <f t="shared" si="269"/>
        <v>0.92301</v>
      </c>
      <c r="CB182" s="10"/>
      <c r="CC182" s="9">
        <f t="shared" si="270"/>
        <v>47785.83</v>
      </c>
      <c r="CD182" s="10"/>
      <c r="CE182" s="9">
        <f t="shared" si="271"/>
        <v>95622</v>
      </c>
      <c r="CF182" s="10"/>
      <c r="CG182" s="9">
        <f t="shared" si="272"/>
        <v>-47836.17</v>
      </c>
      <c r="CH182" s="10"/>
      <c r="CI182" s="11">
        <f t="shared" si="273"/>
        <v>0.49974000000000002</v>
      </c>
    </row>
    <row r="183" spans="1:87" ht="19.5" thickBot="1" x14ac:dyDescent="0.35">
      <c r="A183" s="1"/>
      <c r="B183" s="1"/>
      <c r="C183" s="1"/>
      <c r="D183" s="1"/>
      <c r="E183" s="1" t="s">
        <v>111</v>
      </c>
      <c r="F183" s="1"/>
      <c r="G183" s="1"/>
      <c r="H183" s="1"/>
      <c r="I183" s="9">
        <v>145.80000000000001</v>
      </c>
      <c r="J183" s="10"/>
      <c r="K183" s="9">
        <v>1250</v>
      </c>
      <c r="L183" s="10"/>
      <c r="M183" s="9">
        <f t="shared" si="252"/>
        <v>-1104.2</v>
      </c>
      <c r="N183" s="10"/>
      <c r="O183" s="11">
        <f t="shared" si="253"/>
        <v>0.11663999999999999</v>
      </c>
      <c r="P183" s="10"/>
      <c r="Q183" s="9">
        <v>0</v>
      </c>
      <c r="R183" s="10"/>
      <c r="S183" s="9">
        <v>1250</v>
      </c>
      <c r="T183" s="10"/>
      <c r="U183" s="9">
        <f t="shared" si="254"/>
        <v>-1250</v>
      </c>
      <c r="V183" s="10"/>
      <c r="W183" s="11">
        <f t="shared" si="255"/>
        <v>0</v>
      </c>
      <c r="X183" s="10"/>
      <c r="Y183" s="9">
        <v>460</v>
      </c>
      <c r="Z183" s="10"/>
      <c r="AA183" s="9">
        <v>1250</v>
      </c>
      <c r="AB183" s="10"/>
      <c r="AC183" s="9">
        <f t="shared" si="256"/>
        <v>-790</v>
      </c>
      <c r="AD183" s="10"/>
      <c r="AE183" s="11">
        <f t="shared" si="257"/>
        <v>0.36799999999999999</v>
      </c>
      <c r="AF183" s="10"/>
      <c r="AG183" s="9">
        <v>460</v>
      </c>
      <c r="AH183" s="10"/>
      <c r="AI183" s="9">
        <v>1250</v>
      </c>
      <c r="AJ183" s="10"/>
      <c r="AK183" s="9">
        <f t="shared" si="258"/>
        <v>-790</v>
      </c>
      <c r="AL183" s="10"/>
      <c r="AM183" s="11">
        <f t="shared" si="259"/>
        <v>0.36799999999999999</v>
      </c>
      <c r="AN183" s="10"/>
      <c r="AO183" s="9">
        <v>2247.38</v>
      </c>
      <c r="AP183" s="10"/>
      <c r="AQ183" s="9">
        <v>1250</v>
      </c>
      <c r="AR183" s="10"/>
      <c r="AS183" s="9">
        <f t="shared" si="260"/>
        <v>997.38</v>
      </c>
      <c r="AT183" s="10"/>
      <c r="AU183" s="11">
        <f t="shared" si="261"/>
        <v>1.7979000000000001</v>
      </c>
      <c r="AV183" s="10"/>
      <c r="AW183" s="9">
        <v>1923.59</v>
      </c>
      <c r="AX183" s="10"/>
      <c r="AY183" s="9">
        <v>1250</v>
      </c>
      <c r="AZ183" s="10"/>
      <c r="BA183" s="9">
        <f t="shared" si="262"/>
        <v>673.59</v>
      </c>
      <c r="BB183" s="10"/>
      <c r="BC183" s="11">
        <f t="shared" si="263"/>
        <v>1.53887</v>
      </c>
      <c r="BD183" s="10"/>
      <c r="BE183" s="9">
        <v>1311.01</v>
      </c>
      <c r="BF183" s="10"/>
      <c r="BG183" s="9">
        <v>1250</v>
      </c>
      <c r="BH183" s="10"/>
      <c r="BI183" s="9">
        <f t="shared" si="264"/>
        <v>61.01</v>
      </c>
      <c r="BJ183" s="10"/>
      <c r="BK183" s="11">
        <f t="shared" si="265"/>
        <v>1.04881</v>
      </c>
      <c r="BL183" s="10"/>
      <c r="BM183" s="9">
        <v>460</v>
      </c>
      <c r="BN183" s="10"/>
      <c r="BO183" s="9">
        <v>1250</v>
      </c>
      <c r="BP183" s="10"/>
      <c r="BQ183" s="9">
        <f t="shared" si="266"/>
        <v>-790</v>
      </c>
      <c r="BR183" s="10"/>
      <c r="BS183" s="11">
        <f t="shared" si="267"/>
        <v>0.36799999999999999</v>
      </c>
      <c r="BT183" s="10"/>
      <c r="BU183" s="9">
        <v>460</v>
      </c>
      <c r="BV183" s="10"/>
      <c r="BW183" s="9">
        <v>1250</v>
      </c>
      <c r="BX183" s="10"/>
      <c r="BY183" s="9">
        <f t="shared" si="268"/>
        <v>-790</v>
      </c>
      <c r="BZ183" s="10"/>
      <c r="CA183" s="11">
        <f t="shared" si="269"/>
        <v>0.36799999999999999</v>
      </c>
      <c r="CB183" s="10"/>
      <c r="CC183" s="9">
        <f t="shared" si="270"/>
        <v>7467.78</v>
      </c>
      <c r="CD183" s="10"/>
      <c r="CE183" s="9">
        <f t="shared" si="271"/>
        <v>11250</v>
      </c>
      <c r="CF183" s="10"/>
      <c r="CG183" s="9">
        <f t="shared" si="272"/>
        <v>-3782.22</v>
      </c>
      <c r="CH183" s="10"/>
      <c r="CI183" s="11">
        <f t="shared" si="273"/>
        <v>0.66379999999999995</v>
      </c>
    </row>
    <row r="184" spans="1:87" ht="19.5" thickBot="1" x14ac:dyDescent="0.35">
      <c r="A184" s="1"/>
      <c r="B184" s="1"/>
      <c r="C184" s="1"/>
      <c r="D184" s="1" t="s">
        <v>110</v>
      </c>
      <c r="E184" s="1"/>
      <c r="F184" s="1"/>
      <c r="G184" s="1"/>
      <c r="H184" s="1"/>
      <c r="I184" s="14">
        <f>ROUND(SUM(I95:I97)+I108+I126+I145+I153+SUM(I164:I165)+I176+SUM(I182:I183),5)</f>
        <v>177391.1</v>
      </c>
      <c r="J184" s="10"/>
      <c r="K184" s="14">
        <f>ROUND(SUM(K95:K97)+K108+K126+K145+K153+SUM(K164:K165)+K176+SUM(K182:K183),5)</f>
        <v>282464</v>
      </c>
      <c r="L184" s="10"/>
      <c r="M184" s="14">
        <f t="shared" si="252"/>
        <v>-105072.9</v>
      </c>
      <c r="N184" s="10"/>
      <c r="O184" s="15">
        <f t="shared" si="253"/>
        <v>0.62800999999999996</v>
      </c>
      <c r="P184" s="10"/>
      <c r="Q184" s="14">
        <f>ROUND(SUM(Q95:Q97)+Q108+Q126+Q145+Q153+SUM(Q164:Q165)+Q176+SUM(Q182:Q183),5)</f>
        <v>246207.95</v>
      </c>
      <c r="R184" s="10"/>
      <c r="S184" s="14">
        <f>ROUND(SUM(S95:S97)+S108+S126+S145+S153+SUM(S164:S165)+S176+SUM(S182:S183),5)</f>
        <v>282465</v>
      </c>
      <c r="T184" s="10"/>
      <c r="U184" s="14">
        <f t="shared" si="254"/>
        <v>-36257.050000000003</v>
      </c>
      <c r="V184" s="10"/>
      <c r="W184" s="15">
        <f t="shared" si="255"/>
        <v>0.87163999999999997</v>
      </c>
      <c r="X184" s="10"/>
      <c r="Y184" s="14">
        <f>ROUND(SUM(Y95:Y97)+Y108+Y126+Y145+Y153+SUM(Y164:Y165)+Y176+SUM(Y182:Y183),5)</f>
        <v>233858.02</v>
      </c>
      <c r="Z184" s="10"/>
      <c r="AA184" s="14">
        <f>ROUND(SUM(AA95:AA97)+AA108+AA126+AA145+AA153+SUM(AA164:AA165)+AA176+SUM(AA182:AA183),5)</f>
        <v>282466</v>
      </c>
      <c r="AB184" s="10"/>
      <c r="AC184" s="14">
        <f t="shared" si="256"/>
        <v>-48607.98</v>
      </c>
      <c r="AD184" s="10"/>
      <c r="AE184" s="15">
        <f t="shared" si="257"/>
        <v>0.82791999999999999</v>
      </c>
      <c r="AF184" s="10"/>
      <c r="AG184" s="14">
        <f>ROUND(SUM(AG95:AG97)+AG108+AG126+AG145+AG153+SUM(AG164:AG165)+AG176+SUM(AG182:AG183),5)</f>
        <v>239688.78</v>
      </c>
      <c r="AH184" s="10"/>
      <c r="AI184" s="14">
        <f>ROUND(SUM(AI95:AI97)+AI108+AI126+AI145+AI153+SUM(AI164:AI165)+AI176+SUM(AI182:AI183),5)</f>
        <v>282466</v>
      </c>
      <c r="AJ184" s="10"/>
      <c r="AK184" s="14">
        <f t="shared" si="258"/>
        <v>-42777.22</v>
      </c>
      <c r="AL184" s="10"/>
      <c r="AM184" s="15">
        <f t="shared" si="259"/>
        <v>0.84855999999999998</v>
      </c>
      <c r="AN184" s="10"/>
      <c r="AO184" s="14">
        <f>ROUND(SUM(AO95:AO97)+AO108+AO126+AO145+AO153+SUM(AO164:AO165)+AO176+SUM(AO182:AO183),5)</f>
        <v>253776.35</v>
      </c>
      <c r="AP184" s="10"/>
      <c r="AQ184" s="14">
        <f>ROUND(SUM(AQ95:AQ97)+AQ108+AQ126+AQ145+AQ153+SUM(AQ164:AQ165)+AQ176+SUM(AQ182:AQ183),5)</f>
        <v>282477</v>
      </c>
      <c r="AR184" s="10"/>
      <c r="AS184" s="14">
        <f t="shared" si="260"/>
        <v>-28700.65</v>
      </c>
      <c r="AT184" s="10"/>
      <c r="AU184" s="15">
        <f t="shared" si="261"/>
        <v>0.89839999999999998</v>
      </c>
      <c r="AV184" s="10"/>
      <c r="AW184" s="14">
        <f>ROUND(SUM(AW95:AW97)+AW108+AW126+AW145+AW153+SUM(AW164:AW165)+AW176+SUM(AW182:AW183),5)</f>
        <v>429366.42</v>
      </c>
      <c r="AX184" s="10"/>
      <c r="AY184" s="14">
        <f>ROUND(SUM(AY95:AY97)+AY108+AY126+AY145+AY153+SUM(AY164:AY165)+AY176+SUM(AY182:AY183),5)</f>
        <v>282479</v>
      </c>
      <c r="AZ184" s="10"/>
      <c r="BA184" s="14">
        <f t="shared" si="262"/>
        <v>146887.42000000001</v>
      </c>
      <c r="BB184" s="10"/>
      <c r="BC184" s="15">
        <f t="shared" si="263"/>
        <v>1.51999</v>
      </c>
      <c r="BD184" s="10"/>
      <c r="BE184" s="14">
        <f>ROUND(SUM(BE95:BE97)+BE108+BE126+BE145+BE153+SUM(BE164:BE165)+BE176+SUM(BE182:BE183),5)</f>
        <v>260114.59</v>
      </c>
      <c r="BF184" s="10"/>
      <c r="BG184" s="14">
        <f>ROUND(SUM(BG95:BG97)+BG108+BG126+BG145+BG153+SUM(BG164:BG165)+BG176+SUM(BG182:BG183),5)</f>
        <v>282480</v>
      </c>
      <c r="BH184" s="10"/>
      <c r="BI184" s="14">
        <f t="shared" si="264"/>
        <v>-22365.41</v>
      </c>
      <c r="BJ184" s="10"/>
      <c r="BK184" s="15">
        <f t="shared" si="265"/>
        <v>0.92081999999999997</v>
      </c>
      <c r="BL184" s="10"/>
      <c r="BM184" s="14">
        <f>ROUND(SUM(BM95:BM97)+BM108+BM126+BM145+BM153+SUM(BM164:BM165)+BM176+SUM(BM182:BM183),5)</f>
        <v>248158.38</v>
      </c>
      <c r="BN184" s="10"/>
      <c r="BO184" s="14">
        <f>ROUND(SUM(BO95:BO97)+BO108+BO126+BO145+BO153+SUM(BO164:BO165)+BO176+SUM(BO182:BO183),5)</f>
        <v>282481</v>
      </c>
      <c r="BP184" s="10"/>
      <c r="BQ184" s="14">
        <f t="shared" si="266"/>
        <v>-34322.620000000003</v>
      </c>
      <c r="BR184" s="10"/>
      <c r="BS184" s="15">
        <f t="shared" si="267"/>
        <v>0.87849999999999995</v>
      </c>
      <c r="BT184" s="10"/>
      <c r="BU184" s="14">
        <f>ROUND(SUM(BU95:BU97)+BU108+BU126+BU145+BU153+SUM(BU164:BU165)+BU176+SUM(BU182:BU183),5)</f>
        <v>263445.63</v>
      </c>
      <c r="BV184" s="10"/>
      <c r="BW184" s="14">
        <f>ROUND(SUM(BW95:BW97)+BW108+BW126+BW145+BW153+SUM(BW164:BW165)+BW176+SUM(BW182:BW183),5)</f>
        <v>282493</v>
      </c>
      <c r="BX184" s="10"/>
      <c r="BY184" s="14">
        <f t="shared" si="268"/>
        <v>-19047.37</v>
      </c>
      <c r="BZ184" s="10"/>
      <c r="CA184" s="15">
        <f t="shared" si="269"/>
        <v>0.93257000000000001</v>
      </c>
      <c r="CB184" s="10"/>
      <c r="CC184" s="14">
        <f t="shared" si="270"/>
        <v>2352007.2200000002</v>
      </c>
      <c r="CD184" s="10"/>
      <c r="CE184" s="14">
        <f t="shared" si="271"/>
        <v>2542271</v>
      </c>
      <c r="CF184" s="10"/>
      <c r="CG184" s="14">
        <f t="shared" si="272"/>
        <v>-190263.78</v>
      </c>
      <c r="CH184" s="10"/>
      <c r="CI184" s="15">
        <f t="shared" si="273"/>
        <v>0.92515999999999998</v>
      </c>
    </row>
    <row r="185" spans="1:87" ht="19.5" thickBot="1" x14ac:dyDescent="0.35">
      <c r="A185" s="1"/>
      <c r="B185" s="1" t="s">
        <v>109</v>
      </c>
      <c r="C185" s="1"/>
      <c r="D185" s="1"/>
      <c r="E185" s="1"/>
      <c r="F185" s="1"/>
      <c r="G185" s="1"/>
      <c r="H185" s="1"/>
      <c r="I185" s="9">
        <f>ROUND(I3+I94-I184,5)</f>
        <v>28302.16</v>
      </c>
      <c r="J185" s="10"/>
      <c r="K185" s="9">
        <f>ROUND(K3+K94-K184,5)</f>
        <v>4976.75</v>
      </c>
      <c r="L185" s="10"/>
      <c r="M185" s="9">
        <f t="shared" si="252"/>
        <v>23325.41</v>
      </c>
      <c r="N185" s="10"/>
      <c r="O185" s="11">
        <f t="shared" si="253"/>
        <v>5.6868800000000004</v>
      </c>
      <c r="P185" s="10"/>
      <c r="Q185" s="9">
        <f>ROUND(Q3+Q94-Q184,5)</f>
        <v>20492.599999999999</v>
      </c>
      <c r="R185" s="10"/>
      <c r="S185" s="9">
        <f>ROUND(S3+S94-S184,5)</f>
        <v>4977.75</v>
      </c>
      <c r="T185" s="10"/>
      <c r="U185" s="9">
        <f t="shared" si="254"/>
        <v>15514.85</v>
      </c>
      <c r="V185" s="10"/>
      <c r="W185" s="11">
        <f t="shared" si="255"/>
        <v>4.1168399999999998</v>
      </c>
      <c r="X185" s="10"/>
      <c r="Y185" s="9">
        <f>ROUND(Y3+Y94-Y184,5)</f>
        <v>-64949.62</v>
      </c>
      <c r="Z185" s="10"/>
      <c r="AA185" s="9">
        <f>ROUND(AA3+AA94-AA184,5)</f>
        <v>4977.75</v>
      </c>
      <c r="AB185" s="10"/>
      <c r="AC185" s="9">
        <f t="shared" si="256"/>
        <v>-69927.37</v>
      </c>
      <c r="AD185" s="10"/>
      <c r="AE185" s="11">
        <f t="shared" si="257"/>
        <v>-13.04799</v>
      </c>
      <c r="AF185" s="10"/>
      <c r="AG185" s="9">
        <f>ROUND(AG3+AG94-AG184,5)</f>
        <v>-3165.21</v>
      </c>
      <c r="AH185" s="10"/>
      <c r="AI185" s="9">
        <f>ROUND(AI3+AI94-AI184,5)</f>
        <v>4978.75</v>
      </c>
      <c r="AJ185" s="10"/>
      <c r="AK185" s="9">
        <f t="shared" si="258"/>
        <v>-8143.96</v>
      </c>
      <c r="AL185" s="10"/>
      <c r="AM185" s="11">
        <f t="shared" si="259"/>
        <v>-0.63573999999999997</v>
      </c>
      <c r="AN185" s="10"/>
      <c r="AO185" s="9">
        <f>ROUND(AO3+AO94-AO184,5)</f>
        <v>29744.86</v>
      </c>
      <c r="AP185" s="10"/>
      <c r="AQ185" s="9">
        <f>ROUND(AQ3+AQ94-AQ184,5)</f>
        <v>4977.75</v>
      </c>
      <c r="AR185" s="10"/>
      <c r="AS185" s="9">
        <f t="shared" si="260"/>
        <v>24767.11</v>
      </c>
      <c r="AT185" s="10"/>
      <c r="AU185" s="11">
        <f t="shared" si="261"/>
        <v>5.9755599999999998</v>
      </c>
      <c r="AV185" s="10"/>
      <c r="AW185" s="9">
        <f>ROUND(AW3+AW94-AW184,5)</f>
        <v>55702.71</v>
      </c>
      <c r="AX185" s="10"/>
      <c r="AY185" s="9">
        <f>ROUND(AY3+AY94-AY184,5)</f>
        <v>4976.75</v>
      </c>
      <c r="AZ185" s="10"/>
      <c r="BA185" s="9">
        <f t="shared" si="262"/>
        <v>50725.96</v>
      </c>
      <c r="BB185" s="10"/>
      <c r="BC185" s="11">
        <f t="shared" si="263"/>
        <v>11.192589999999999</v>
      </c>
      <c r="BD185" s="10"/>
      <c r="BE185" s="9">
        <f>ROUND(BE3+BE94-BE184,5)</f>
        <v>30757.61</v>
      </c>
      <c r="BF185" s="10"/>
      <c r="BG185" s="9">
        <f>ROUND(BG3+BG94-BG184,5)</f>
        <v>4976.75</v>
      </c>
      <c r="BH185" s="10"/>
      <c r="BI185" s="9">
        <f t="shared" si="264"/>
        <v>25780.86</v>
      </c>
      <c r="BJ185" s="10"/>
      <c r="BK185" s="11">
        <f t="shared" si="265"/>
        <v>6.1802599999999996</v>
      </c>
      <c r="BL185" s="10"/>
      <c r="BM185" s="9">
        <f>ROUND(BM3+BM94-BM184,5)</f>
        <v>-31327.62</v>
      </c>
      <c r="BN185" s="10"/>
      <c r="BO185" s="9">
        <f>ROUND(BO3+BO94-BO184,5)</f>
        <v>4975.75</v>
      </c>
      <c r="BP185" s="10"/>
      <c r="BQ185" s="9">
        <f t="shared" si="266"/>
        <v>-36303.370000000003</v>
      </c>
      <c r="BR185" s="10"/>
      <c r="BS185" s="11">
        <f t="shared" si="267"/>
        <v>-6.2960599999999998</v>
      </c>
      <c r="BT185" s="10"/>
      <c r="BU185" s="9">
        <f>ROUND(BU3+BU94-BU184,5)</f>
        <v>-45898.49</v>
      </c>
      <c r="BV185" s="10"/>
      <c r="BW185" s="9">
        <f>ROUND(BW3+BW94-BW184,5)</f>
        <v>4970.75</v>
      </c>
      <c r="BX185" s="10"/>
      <c r="BY185" s="9">
        <f t="shared" si="268"/>
        <v>-50869.24</v>
      </c>
      <c r="BZ185" s="10"/>
      <c r="CA185" s="11">
        <f t="shared" si="269"/>
        <v>-9.2337199999999999</v>
      </c>
      <c r="CB185" s="10"/>
      <c r="CC185" s="9">
        <f t="shared" si="270"/>
        <v>19659</v>
      </c>
      <c r="CD185" s="10"/>
      <c r="CE185" s="9">
        <f t="shared" si="271"/>
        <v>44788.75</v>
      </c>
      <c r="CF185" s="10"/>
      <c r="CG185" s="9">
        <f t="shared" si="272"/>
        <v>-25129.75</v>
      </c>
      <c r="CH185" s="10"/>
      <c r="CI185" s="11">
        <f t="shared" si="273"/>
        <v>0.43892999999999999</v>
      </c>
    </row>
    <row r="186" spans="1:87" ht="19.5" hidden="1" thickBot="1" x14ac:dyDescent="0.35">
      <c r="A186" s="1"/>
      <c r="B186" s="1" t="s">
        <v>108</v>
      </c>
      <c r="C186" s="1"/>
      <c r="D186" s="1"/>
      <c r="E186" s="1"/>
      <c r="F186" s="1"/>
      <c r="G186" s="1"/>
      <c r="H186" s="1"/>
      <c r="I186" s="9"/>
      <c r="J186" s="10"/>
      <c r="K186" s="9"/>
      <c r="L186" s="10"/>
      <c r="M186" s="9"/>
      <c r="N186" s="10"/>
      <c r="O186" s="11"/>
      <c r="P186" s="10"/>
      <c r="Q186" s="9"/>
      <c r="R186" s="10"/>
      <c r="S186" s="9"/>
      <c r="T186" s="10"/>
      <c r="U186" s="9"/>
      <c r="V186" s="10"/>
      <c r="W186" s="11"/>
      <c r="X186" s="10"/>
      <c r="Y186" s="9"/>
      <c r="Z186" s="10"/>
      <c r="AA186" s="9"/>
      <c r="AB186" s="10"/>
      <c r="AC186" s="9"/>
      <c r="AD186" s="10"/>
      <c r="AE186" s="11"/>
      <c r="AF186" s="10"/>
      <c r="AG186" s="9"/>
      <c r="AH186" s="10"/>
      <c r="AI186" s="9"/>
      <c r="AJ186" s="10"/>
      <c r="AK186" s="9"/>
      <c r="AL186" s="10"/>
      <c r="AM186" s="11"/>
      <c r="AN186" s="10"/>
      <c r="AO186" s="9"/>
      <c r="AP186" s="10"/>
      <c r="AQ186" s="9"/>
      <c r="AR186" s="10"/>
      <c r="AS186" s="9"/>
      <c r="AT186" s="10"/>
      <c r="AU186" s="11"/>
      <c r="AV186" s="10"/>
      <c r="AW186" s="9"/>
      <c r="AX186" s="10"/>
      <c r="AY186" s="9"/>
      <c r="AZ186" s="10"/>
      <c r="BA186" s="9"/>
      <c r="BB186" s="10"/>
      <c r="BC186" s="11"/>
      <c r="BD186" s="10"/>
      <c r="BE186" s="9"/>
      <c r="BF186" s="10"/>
      <c r="BG186" s="9"/>
      <c r="BH186" s="10"/>
      <c r="BI186" s="9"/>
      <c r="BJ186" s="10"/>
      <c r="BK186" s="11"/>
      <c r="BL186" s="10"/>
      <c r="BM186" s="9"/>
      <c r="BN186" s="10"/>
      <c r="BO186" s="9"/>
      <c r="BP186" s="10"/>
      <c r="BQ186" s="9"/>
      <c r="BR186" s="10"/>
      <c r="BS186" s="11"/>
      <c r="BT186" s="10"/>
      <c r="BU186" s="9"/>
      <c r="BV186" s="10"/>
      <c r="BW186" s="9"/>
      <c r="BX186" s="10"/>
      <c r="BY186" s="9"/>
      <c r="BZ186" s="10"/>
      <c r="CA186" s="11"/>
      <c r="CB186" s="10"/>
      <c r="CC186" s="9"/>
      <c r="CD186" s="10"/>
      <c r="CE186" s="9"/>
      <c r="CF186" s="10"/>
      <c r="CG186" s="9"/>
      <c r="CH186" s="10"/>
      <c r="CI186" s="11"/>
    </row>
    <row r="187" spans="1:87" ht="19.5" hidden="1" thickBot="1" x14ac:dyDescent="0.35">
      <c r="A187" s="1"/>
      <c r="B187" s="1"/>
      <c r="C187" s="1" t="s">
        <v>107</v>
      </c>
      <c r="D187" s="1"/>
      <c r="E187" s="1"/>
      <c r="F187" s="1"/>
      <c r="G187" s="1"/>
      <c r="H187" s="1"/>
      <c r="I187" s="9"/>
      <c r="J187" s="10"/>
      <c r="K187" s="9"/>
      <c r="L187" s="10"/>
      <c r="M187" s="9"/>
      <c r="N187" s="10"/>
      <c r="O187" s="11"/>
      <c r="P187" s="10"/>
      <c r="Q187" s="9"/>
      <c r="R187" s="10"/>
      <c r="S187" s="9"/>
      <c r="T187" s="10"/>
      <c r="U187" s="9"/>
      <c r="V187" s="10"/>
      <c r="W187" s="11"/>
      <c r="X187" s="10"/>
      <c r="Y187" s="9"/>
      <c r="Z187" s="10"/>
      <c r="AA187" s="9"/>
      <c r="AB187" s="10"/>
      <c r="AC187" s="9"/>
      <c r="AD187" s="10"/>
      <c r="AE187" s="11"/>
      <c r="AF187" s="10"/>
      <c r="AG187" s="9"/>
      <c r="AH187" s="10"/>
      <c r="AI187" s="9"/>
      <c r="AJ187" s="10"/>
      <c r="AK187" s="9"/>
      <c r="AL187" s="10"/>
      <c r="AM187" s="11"/>
      <c r="AN187" s="10"/>
      <c r="AO187" s="9"/>
      <c r="AP187" s="10"/>
      <c r="AQ187" s="9"/>
      <c r="AR187" s="10"/>
      <c r="AS187" s="9"/>
      <c r="AT187" s="10"/>
      <c r="AU187" s="11"/>
      <c r="AV187" s="10"/>
      <c r="AW187" s="9"/>
      <c r="AX187" s="10"/>
      <c r="AY187" s="9"/>
      <c r="AZ187" s="10"/>
      <c r="BA187" s="9"/>
      <c r="BB187" s="10"/>
      <c r="BC187" s="11"/>
      <c r="BD187" s="10"/>
      <c r="BE187" s="9"/>
      <c r="BF187" s="10"/>
      <c r="BG187" s="9"/>
      <c r="BH187" s="10"/>
      <c r="BI187" s="9"/>
      <c r="BJ187" s="10"/>
      <c r="BK187" s="11"/>
      <c r="BL187" s="10"/>
      <c r="BM187" s="9"/>
      <c r="BN187" s="10"/>
      <c r="BO187" s="9"/>
      <c r="BP187" s="10"/>
      <c r="BQ187" s="9"/>
      <c r="BR187" s="10"/>
      <c r="BS187" s="11"/>
      <c r="BT187" s="10"/>
      <c r="BU187" s="9"/>
      <c r="BV187" s="10"/>
      <c r="BW187" s="9"/>
      <c r="BX187" s="10"/>
      <c r="BY187" s="9"/>
      <c r="BZ187" s="10"/>
      <c r="CA187" s="11"/>
      <c r="CB187" s="10"/>
      <c r="CC187" s="9"/>
      <c r="CD187" s="10"/>
      <c r="CE187" s="9"/>
      <c r="CF187" s="10"/>
      <c r="CG187" s="9"/>
      <c r="CH187" s="10"/>
      <c r="CI187" s="11"/>
    </row>
    <row r="188" spans="1:87" ht="19.5" hidden="1" thickBot="1" x14ac:dyDescent="0.35">
      <c r="A188" s="1"/>
      <c r="B188" s="1"/>
      <c r="C188" s="1"/>
      <c r="D188" s="1" t="s">
        <v>106</v>
      </c>
      <c r="E188" s="1"/>
      <c r="F188" s="1"/>
      <c r="G188" s="1"/>
      <c r="H188" s="1"/>
      <c r="I188" s="9">
        <v>0</v>
      </c>
      <c r="J188" s="10"/>
      <c r="K188" s="9">
        <v>0</v>
      </c>
      <c r="L188" s="10"/>
      <c r="M188" s="9">
        <f>ROUND((I188-K188),5)</f>
        <v>0</v>
      </c>
      <c r="N188" s="10"/>
      <c r="O188" s="11">
        <f>ROUND(IF(K188=0, IF(I188=0, 0, 1), I188/K188),5)</f>
        <v>0</v>
      </c>
      <c r="P188" s="10"/>
      <c r="Q188" s="9">
        <v>0</v>
      </c>
      <c r="R188" s="10"/>
      <c r="S188" s="9">
        <v>0</v>
      </c>
      <c r="T188" s="10"/>
      <c r="U188" s="9">
        <f>ROUND((Q188-S188),5)</f>
        <v>0</v>
      </c>
      <c r="V188" s="10"/>
      <c r="W188" s="11">
        <f>ROUND(IF(S188=0, IF(Q188=0, 0, 1), Q188/S188),5)</f>
        <v>0</v>
      </c>
      <c r="X188" s="10"/>
      <c r="Y188" s="9">
        <v>0</v>
      </c>
      <c r="Z188" s="10"/>
      <c r="AA188" s="9">
        <v>0</v>
      </c>
      <c r="AB188" s="10"/>
      <c r="AC188" s="9">
        <f>ROUND((Y188-AA188),5)</f>
        <v>0</v>
      </c>
      <c r="AD188" s="10"/>
      <c r="AE188" s="11">
        <f>ROUND(IF(AA188=0, IF(Y188=0, 0, 1), Y188/AA188),5)</f>
        <v>0</v>
      </c>
      <c r="AF188" s="10"/>
      <c r="AG188" s="9">
        <v>0</v>
      </c>
      <c r="AH188" s="10"/>
      <c r="AI188" s="9">
        <v>0</v>
      </c>
      <c r="AJ188" s="10"/>
      <c r="AK188" s="9">
        <f>ROUND((AG188-AI188),5)</f>
        <v>0</v>
      </c>
      <c r="AL188" s="10"/>
      <c r="AM188" s="11">
        <f>ROUND(IF(AI188=0, IF(AG188=0, 0, 1), AG188/AI188),5)</f>
        <v>0</v>
      </c>
      <c r="AN188" s="10"/>
      <c r="AO188" s="9">
        <v>0</v>
      </c>
      <c r="AP188" s="10"/>
      <c r="AQ188" s="9">
        <v>0</v>
      </c>
      <c r="AR188" s="10"/>
      <c r="AS188" s="9">
        <f>ROUND((AO188-AQ188),5)</f>
        <v>0</v>
      </c>
      <c r="AT188" s="10"/>
      <c r="AU188" s="11">
        <f>ROUND(IF(AQ188=0, IF(AO188=0, 0, 1), AO188/AQ188),5)</f>
        <v>0</v>
      </c>
      <c r="AV188" s="10"/>
      <c r="AW188" s="9">
        <v>0</v>
      </c>
      <c r="AX188" s="10"/>
      <c r="AY188" s="9">
        <v>0</v>
      </c>
      <c r="AZ188" s="10"/>
      <c r="BA188" s="9">
        <f>ROUND((AW188-AY188),5)</f>
        <v>0</v>
      </c>
      <c r="BB188" s="10"/>
      <c r="BC188" s="11">
        <f>ROUND(IF(AY188=0, IF(AW188=0, 0, 1), AW188/AY188),5)</f>
        <v>0</v>
      </c>
      <c r="BD188" s="10"/>
      <c r="BE188" s="9">
        <v>0</v>
      </c>
      <c r="BF188" s="10"/>
      <c r="BG188" s="9">
        <v>0</v>
      </c>
      <c r="BH188" s="10"/>
      <c r="BI188" s="9">
        <f>ROUND((BE188-BG188),5)</f>
        <v>0</v>
      </c>
      <c r="BJ188" s="10"/>
      <c r="BK188" s="11">
        <f>ROUND(IF(BG188=0, IF(BE188=0, 0, 1), BE188/BG188),5)</f>
        <v>0</v>
      </c>
      <c r="BL188" s="10"/>
      <c r="BM188" s="9">
        <v>0</v>
      </c>
      <c r="BN188" s="10"/>
      <c r="BO188" s="9">
        <v>0</v>
      </c>
      <c r="BP188" s="10"/>
      <c r="BQ188" s="9">
        <f>ROUND((BM188-BO188),5)</f>
        <v>0</v>
      </c>
      <c r="BR188" s="10"/>
      <c r="BS188" s="11">
        <f>ROUND(IF(BO188=0, IF(BM188=0, 0, 1), BM188/BO188),5)</f>
        <v>0</v>
      </c>
      <c r="BT188" s="10"/>
      <c r="BU188" s="9">
        <v>0</v>
      </c>
      <c r="BV188" s="10"/>
      <c r="BW188" s="9">
        <v>0</v>
      </c>
      <c r="BX188" s="10"/>
      <c r="BY188" s="9">
        <f>ROUND((BU188-BW188),5)</f>
        <v>0</v>
      </c>
      <c r="BZ188" s="10"/>
      <c r="CA188" s="11">
        <f>ROUND(IF(BW188=0, IF(BU188=0, 0, 1), BU188/BW188),5)</f>
        <v>0</v>
      </c>
      <c r="CB188" s="10"/>
      <c r="CC188" s="9">
        <f>ROUND(I188+Q188+Y188+AG188+AO188+AW188+BE188+BM188+BU188,5)</f>
        <v>0</v>
      </c>
      <c r="CD188" s="10"/>
      <c r="CE188" s="9">
        <f>ROUND(K188+S188+AA188+AI188+AQ188+AY188+BG188+BO188+BW188,5)</f>
        <v>0</v>
      </c>
      <c r="CF188" s="10"/>
      <c r="CG188" s="9">
        <f>ROUND((CC188-CE188),5)</f>
        <v>0</v>
      </c>
      <c r="CH188" s="10"/>
      <c r="CI188" s="11">
        <f>ROUND(IF(CE188=0, IF(CC188=0, 0, 1), CC188/CE188),5)</f>
        <v>0</v>
      </c>
    </row>
    <row r="189" spans="1:87" ht="19.5" hidden="1" thickBot="1" x14ac:dyDescent="0.35">
      <c r="A189" s="1"/>
      <c r="B189" s="1"/>
      <c r="C189" s="1" t="s">
        <v>105</v>
      </c>
      <c r="D189" s="1"/>
      <c r="E189" s="1"/>
      <c r="F189" s="1"/>
      <c r="G189" s="1"/>
      <c r="H189" s="1"/>
      <c r="I189" s="16">
        <f>ROUND(SUM(I187:I188),5)</f>
        <v>0</v>
      </c>
      <c r="J189" s="10"/>
      <c r="K189" s="16">
        <f>ROUND(SUM(K187:K188),5)</f>
        <v>0</v>
      </c>
      <c r="L189" s="10"/>
      <c r="M189" s="16">
        <f>ROUND((I189-K189),5)</f>
        <v>0</v>
      </c>
      <c r="N189" s="10"/>
      <c r="O189" s="17">
        <f>ROUND(IF(K189=0, IF(I189=0, 0, 1), I189/K189),5)</f>
        <v>0</v>
      </c>
      <c r="P189" s="10"/>
      <c r="Q189" s="16">
        <f>ROUND(SUM(Q187:Q188),5)</f>
        <v>0</v>
      </c>
      <c r="R189" s="10"/>
      <c r="S189" s="16">
        <f>ROUND(SUM(S187:S188),5)</f>
        <v>0</v>
      </c>
      <c r="T189" s="10"/>
      <c r="U189" s="16">
        <f>ROUND((Q189-S189),5)</f>
        <v>0</v>
      </c>
      <c r="V189" s="10"/>
      <c r="W189" s="17">
        <f>ROUND(IF(S189=0, IF(Q189=0, 0, 1), Q189/S189),5)</f>
        <v>0</v>
      </c>
      <c r="X189" s="10"/>
      <c r="Y189" s="16">
        <f>ROUND(SUM(Y187:Y188),5)</f>
        <v>0</v>
      </c>
      <c r="Z189" s="10"/>
      <c r="AA189" s="16">
        <f>ROUND(SUM(AA187:AA188),5)</f>
        <v>0</v>
      </c>
      <c r="AB189" s="10"/>
      <c r="AC189" s="16">
        <f>ROUND((Y189-AA189),5)</f>
        <v>0</v>
      </c>
      <c r="AD189" s="10"/>
      <c r="AE189" s="17">
        <f>ROUND(IF(AA189=0, IF(Y189=0, 0, 1), Y189/AA189),5)</f>
        <v>0</v>
      </c>
      <c r="AF189" s="10"/>
      <c r="AG189" s="16">
        <f>ROUND(SUM(AG187:AG188),5)</f>
        <v>0</v>
      </c>
      <c r="AH189" s="10"/>
      <c r="AI189" s="16">
        <f>ROUND(SUM(AI187:AI188),5)</f>
        <v>0</v>
      </c>
      <c r="AJ189" s="10"/>
      <c r="AK189" s="16">
        <f>ROUND((AG189-AI189),5)</f>
        <v>0</v>
      </c>
      <c r="AL189" s="10"/>
      <c r="AM189" s="17">
        <f>ROUND(IF(AI189=0, IF(AG189=0, 0, 1), AG189/AI189),5)</f>
        <v>0</v>
      </c>
      <c r="AN189" s="10"/>
      <c r="AO189" s="16">
        <f>ROUND(SUM(AO187:AO188),5)</f>
        <v>0</v>
      </c>
      <c r="AP189" s="10"/>
      <c r="AQ189" s="16">
        <f>ROUND(SUM(AQ187:AQ188),5)</f>
        <v>0</v>
      </c>
      <c r="AR189" s="10"/>
      <c r="AS189" s="16">
        <f>ROUND((AO189-AQ189),5)</f>
        <v>0</v>
      </c>
      <c r="AT189" s="10"/>
      <c r="AU189" s="17">
        <f>ROUND(IF(AQ189=0, IF(AO189=0, 0, 1), AO189/AQ189),5)</f>
        <v>0</v>
      </c>
      <c r="AV189" s="10"/>
      <c r="AW189" s="16">
        <f>ROUND(SUM(AW187:AW188),5)</f>
        <v>0</v>
      </c>
      <c r="AX189" s="10"/>
      <c r="AY189" s="16">
        <f>ROUND(SUM(AY187:AY188),5)</f>
        <v>0</v>
      </c>
      <c r="AZ189" s="10"/>
      <c r="BA189" s="16">
        <f>ROUND((AW189-AY189),5)</f>
        <v>0</v>
      </c>
      <c r="BB189" s="10"/>
      <c r="BC189" s="17">
        <f>ROUND(IF(AY189=0, IF(AW189=0, 0, 1), AW189/AY189),5)</f>
        <v>0</v>
      </c>
      <c r="BD189" s="10"/>
      <c r="BE189" s="16">
        <f>ROUND(SUM(BE187:BE188),5)</f>
        <v>0</v>
      </c>
      <c r="BF189" s="10"/>
      <c r="BG189" s="16">
        <f>ROUND(SUM(BG187:BG188),5)</f>
        <v>0</v>
      </c>
      <c r="BH189" s="10"/>
      <c r="BI189" s="16">
        <f>ROUND((BE189-BG189),5)</f>
        <v>0</v>
      </c>
      <c r="BJ189" s="10"/>
      <c r="BK189" s="17">
        <f>ROUND(IF(BG189=0, IF(BE189=0, 0, 1), BE189/BG189),5)</f>
        <v>0</v>
      </c>
      <c r="BL189" s="10"/>
      <c r="BM189" s="16">
        <f>ROUND(SUM(BM187:BM188),5)</f>
        <v>0</v>
      </c>
      <c r="BN189" s="10"/>
      <c r="BO189" s="16">
        <f>ROUND(SUM(BO187:BO188),5)</f>
        <v>0</v>
      </c>
      <c r="BP189" s="10"/>
      <c r="BQ189" s="16">
        <f>ROUND((BM189-BO189),5)</f>
        <v>0</v>
      </c>
      <c r="BR189" s="10"/>
      <c r="BS189" s="17">
        <f>ROUND(IF(BO189=0, IF(BM189=0, 0, 1), BM189/BO189),5)</f>
        <v>0</v>
      </c>
      <c r="BT189" s="10"/>
      <c r="BU189" s="16">
        <f>ROUND(SUM(BU187:BU188),5)</f>
        <v>0</v>
      </c>
      <c r="BV189" s="10"/>
      <c r="BW189" s="16">
        <f>ROUND(SUM(BW187:BW188),5)</f>
        <v>0</v>
      </c>
      <c r="BX189" s="10"/>
      <c r="BY189" s="16">
        <f>ROUND((BU189-BW189),5)</f>
        <v>0</v>
      </c>
      <c r="BZ189" s="10"/>
      <c r="CA189" s="17">
        <f>ROUND(IF(BW189=0, IF(BU189=0, 0, 1), BU189/BW189),5)</f>
        <v>0</v>
      </c>
      <c r="CB189" s="10"/>
      <c r="CC189" s="16">
        <f>ROUND(I189+Q189+Y189+AG189+AO189+AW189+BE189+BM189+BU189,5)</f>
        <v>0</v>
      </c>
      <c r="CD189" s="10"/>
      <c r="CE189" s="16">
        <f>ROUND(K189+S189+AA189+AI189+AQ189+AY189+BG189+BO189+BW189,5)</f>
        <v>0</v>
      </c>
      <c r="CF189" s="10"/>
      <c r="CG189" s="16">
        <f>ROUND((CC189-CE189),5)</f>
        <v>0</v>
      </c>
      <c r="CH189" s="10"/>
      <c r="CI189" s="17">
        <f>ROUND(IF(CE189=0, IF(CC189=0, 0, 1), CC189/CE189),5)</f>
        <v>0</v>
      </c>
    </row>
    <row r="190" spans="1:87" ht="19.5" hidden="1" thickBot="1" x14ac:dyDescent="0.35">
      <c r="A190" s="1"/>
      <c r="B190" s="1" t="s">
        <v>104</v>
      </c>
      <c r="C190" s="1"/>
      <c r="D190" s="1"/>
      <c r="E190" s="1"/>
      <c r="F190" s="1"/>
      <c r="G190" s="1"/>
      <c r="H190" s="1"/>
      <c r="I190" s="16">
        <f>ROUND(I186-I189,5)</f>
        <v>0</v>
      </c>
      <c r="J190" s="10"/>
      <c r="K190" s="16">
        <f>ROUND(K186-K189,5)</f>
        <v>0</v>
      </c>
      <c r="L190" s="10"/>
      <c r="M190" s="16">
        <f>ROUND((I190-K190),5)</f>
        <v>0</v>
      </c>
      <c r="N190" s="10"/>
      <c r="O190" s="17">
        <f>ROUND(IF(K190=0, IF(I190=0, 0, 1), I190/K190),5)</f>
        <v>0</v>
      </c>
      <c r="P190" s="10"/>
      <c r="Q190" s="16">
        <f>ROUND(Q186-Q189,5)</f>
        <v>0</v>
      </c>
      <c r="R190" s="10"/>
      <c r="S190" s="16">
        <f>ROUND(S186-S189,5)</f>
        <v>0</v>
      </c>
      <c r="T190" s="10"/>
      <c r="U190" s="16">
        <f>ROUND((Q190-S190),5)</f>
        <v>0</v>
      </c>
      <c r="V190" s="10"/>
      <c r="W190" s="17">
        <f>ROUND(IF(S190=0, IF(Q190=0, 0, 1), Q190/S190),5)</f>
        <v>0</v>
      </c>
      <c r="X190" s="10"/>
      <c r="Y190" s="16">
        <f>ROUND(Y186-Y189,5)</f>
        <v>0</v>
      </c>
      <c r="Z190" s="10"/>
      <c r="AA190" s="16">
        <f>ROUND(AA186-AA189,5)</f>
        <v>0</v>
      </c>
      <c r="AB190" s="10"/>
      <c r="AC190" s="16">
        <f>ROUND((Y190-AA190),5)</f>
        <v>0</v>
      </c>
      <c r="AD190" s="10"/>
      <c r="AE190" s="17">
        <f>ROUND(IF(AA190=0, IF(Y190=0, 0, 1), Y190/AA190),5)</f>
        <v>0</v>
      </c>
      <c r="AF190" s="10"/>
      <c r="AG190" s="16">
        <f>ROUND(AG186-AG189,5)</f>
        <v>0</v>
      </c>
      <c r="AH190" s="10"/>
      <c r="AI190" s="16">
        <f>ROUND(AI186-AI189,5)</f>
        <v>0</v>
      </c>
      <c r="AJ190" s="10"/>
      <c r="AK190" s="16">
        <f>ROUND((AG190-AI190),5)</f>
        <v>0</v>
      </c>
      <c r="AL190" s="10"/>
      <c r="AM190" s="17">
        <f>ROUND(IF(AI190=0, IF(AG190=0, 0, 1), AG190/AI190),5)</f>
        <v>0</v>
      </c>
      <c r="AN190" s="10"/>
      <c r="AO190" s="16">
        <f>ROUND(AO186-AO189,5)</f>
        <v>0</v>
      </c>
      <c r="AP190" s="10"/>
      <c r="AQ190" s="16">
        <f>ROUND(AQ186-AQ189,5)</f>
        <v>0</v>
      </c>
      <c r="AR190" s="10"/>
      <c r="AS190" s="16">
        <f>ROUND((AO190-AQ190),5)</f>
        <v>0</v>
      </c>
      <c r="AT190" s="10"/>
      <c r="AU190" s="17">
        <f>ROUND(IF(AQ190=0, IF(AO190=0, 0, 1), AO190/AQ190),5)</f>
        <v>0</v>
      </c>
      <c r="AV190" s="10"/>
      <c r="AW190" s="16">
        <f>ROUND(AW186-AW189,5)</f>
        <v>0</v>
      </c>
      <c r="AX190" s="10"/>
      <c r="AY190" s="16">
        <f>ROUND(AY186-AY189,5)</f>
        <v>0</v>
      </c>
      <c r="AZ190" s="10"/>
      <c r="BA190" s="16">
        <f>ROUND((AW190-AY190),5)</f>
        <v>0</v>
      </c>
      <c r="BB190" s="10"/>
      <c r="BC190" s="17">
        <f>ROUND(IF(AY190=0, IF(AW190=0, 0, 1), AW190/AY190),5)</f>
        <v>0</v>
      </c>
      <c r="BD190" s="10"/>
      <c r="BE190" s="16">
        <f>ROUND(BE186-BE189,5)</f>
        <v>0</v>
      </c>
      <c r="BF190" s="10"/>
      <c r="BG190" s="16">
        <f>ROUND(BG186-BG189,5)</f>
        <v>0</v>
      </c>
      <c r="BH190" s="10"/>
      <c r="BI190" s="16">
        <f>ROUND((BE190-BG190),5)</f>
        <v>0</v>
      </c>
      <c r="BJ190" s="10"/>
      <c r="BK190" s="17">
        <f>ROUND(IF(BG190=0, IF(BE190=0, 0, 1), BE190/BG190),5)</f>
        <v>0</v>
      </c>
      <c r="BL190" s="10"/>
      <c r="BM190" s="16">
        <f>ROUND(BM186-BM189,5)</f>
        <v>0</v>
      </c>
      <c r="BN190" s="10"/>
      <c r="BO190" s="16">
        <f>ROUND(BO186-BO189,5)</f>
        <v>0</v>
      </c>
      <c r="BP190" s="10"/>
      <c r="BQ190" s="16">
        <f>ROUND((BM190-BO190),5)</f>
        <v>0</v>
      </c>
      <c r="BR190" s="10"/>
      <c r="BS190" s="17">
        <f>ROUND(IF(BO190=0, IF(BM190=0, 0, 1), BM190/BO190),5)</f>
        <v>0</v>
      </c>
      <c r="BT190" s="10"/>
      <c r="BU190" s="16">
        <f>ROUND(BU186-BU189,5)</f>
        <v>0</v>
      </c>
      <c r="BV190" s="10"/>
      <c r="BW190" s="16">
        <f>ROUND(BW186-BW189,5)</f>
        <v>0</v>
      </c>
      <c r="BX190" s="10"/>
      <c r="BY190" s="16">
        <f>ROUND((BU190-BW190),5)</f>
        <v>0</v>
      </c>
      <c r="BZ190" s="10"/>
      <c r="CA190" s="17">
        <f>ROUND(IF(BW190=0, IF(BU190=0, 0, 1), BU190/BW190),5)</f>
        <v>0</v>
      </c>
      <c r="CB190" s="10"/>
      <c r="CC190" s="16">
        <f>ROUND(I190+Q190+Y190+AG190+AO190+AW190+BE190+BM190+BU190,5)</f>
        <v>0</v>
      </c>
      <c r="CD190" s="10"/>
      <c r="CE190" s="16">
        <f>ROUND(K190+S190+AA190+AI190+AQ190+AY190+BG190+BO190+BW190,5)</f>
        <v>0</v>
      </c>
      <c r="CF190" s="10"/>
      <c r="CG190" s="16">
        <f>ROUND((CC190-CE190),5)</f>
        <v>0</v>
      </c>
      <c r="CH190" s="10"/>
      <c r="CI190" s="17">
        <f>ROUND(IF(CE190=0, IF(CC190=0, 0, 1), CC190/CE190),5)</f>
        <v>0</v>
      </c>
    </row>
    <row r="191" spans="1:87" s="20" customFormat="1" ht="19.5" thickBot="1" x14ac:dyDescent="0.35">
      <c r="A191" s="1" t="s">
        <v>100</v>
      </c>
      <c r="B191" s="1"/>
      <c r="C191" s="1"/>
      <c r="D191" s="1"/>
      <c r="E191" s="1"/>
      <c r="F191" s="1"/>
      <c r="G191" s="1"/>
      <c r="H191" s="1"/>
      <c r="I191" s="18">
        <f>ROUND(I185+I190,5)</f>
        <v>28302.16</v>
      </c>
      <c r="J191" s="1"/>
      <c r="K191" s="18">
        <f>ROUND(K185+K190,5)</f>
        <v>4976.75</v>
      </c>
      <c r="L191" s="1"/>
      <c r="M191" s="18">
        <f>ROUND((I191-K191),5)</f>
        <v>23325.41</v>
      </c>
      <c r="N191" s="1"/>
      <c r="O191" s="19">
        <f>ROUND(IF(K191=0, IF(I191=0, 0, 1), I191/K191),5)</f>
        <v>5.6868800000000004</v>
      </c>
      <c r="P191" s="1"/>
      <c r="Q191" s="18">
        <f>ROUND(Q185+Q190,5)</f>
        <v>20492.599999999999</v>
      </c>
      <c r="R191" s="1"/>
      <c r="S191" s="18">
        <f>ROUND(S185+S190,5)</f>
        <v>4977.75</v>
      </c>
      <c r="T191" s="1"/>
      <c r="U191" s="18">
        <f>ROUND((Q191-S191),5)</f>
        <v>15514.85</v>
      </c>
      <c r="V191" s="1"/>
      <c r="W191" s="19">
        <f>ROUND(IF(S191=0, IF(Q191=0, 0, 1), Q191/S191),5)</f>
        <v>4.1168399999999998</v>
      </c>
      <c r="X191" s="1"/>
      <c r="Y191" s="18">
        <f>ROUND(Y185+Y190,5)</f>
        <v>-64949.62</v>
      </c>
      <c r="Z191" s="1"/>
      <c r="AA191" s="18">
        <f>ROUND(AA185+AA190,5)</f>
        <v>4977.75</v>
      </c>
      <c r="AB191" s="1"/>
      <c r="AC191" s="18">
        <f>ROUND((Y191-AA191),5)</f>
        <v>-69927.37</v>
      </c>
      <c r="AD191" s="1"/>
      <c r="AE191" s="19">
        <f>ROUND(IF(AA191=0, IF(Y191=0, 0, 1), Y191/AA191),5)</f>
        <v>-13.04799</v>
      </c>
      <c r="AF191" s="1"/>
      <c r="AG191" s="18">
        <f>ROUND(AG185+AG190,5)</f>
        <v>-3165.21</v>
      </c>
      <c r="AH191" s="1"/>
      <c r="AI191" s="18">
        <f>ROUND(AI185+AI190,5)</f>
        <v>4978.75</v>
      </c>
      <c r="AJ191" s="1"/>
      <c r="AK191" s="18">
        <f>ROUND((AG191-AI191),5)</f>
        <v>-8143.96</v>
      </c>
      <c r="AL191" s="1"/>
      <c r="AM191" s="19">
        <f>ROUND(IF(AI191=0, IF(AG191=0, 0, 1), AG191/AI191),5)</f>
        <v>-0.63573999999999997</v>
      </c>
      <c r="AN191" s="1"/>
      <c r="AO191" s="18">
        <f>ROUND(AO185+AO190,5)</f>
        <v>29744.86</v>
      </c>
      <c r="AP191" s="1"/>
      <c r="AQ191" s="18">
        <f>ROUND(AQ185+AQ190,5)</f>
        <v>4977.75</v>
      </c>
      <c r="AR191" s="1"/>
      <c r="AS191" s="18">
        <f>ROUND((AO191-AQ191),5)</f>
        <v>24767.11</v>
      </c>
      <c r="AT191" s="1"/>
      <c r="AU191" s="19">
        <f>ROUND(IF(AQ191=0, IF(AO191=0, 0, 1), AO191/AQ191),5)</f>
        <v>5.9755599999999998</v>
      </c>
      <c r="AV191" s="1"/>
      <c r="AW191" s="18">
        <f>ROUND(AW185+AW190,5)</f>
        <v>55702.71</v>
      </c>
      <c r="AX191" s="1"/>
      <c r="AY191" s="18">
        <f>ROUND(AY185+AY190,5)</f>
        <v>4976.75</v>
      </c>
      <c r="AZ191" s="1"/>
      <c r="BA191" s="18">
        <f>ROUND((AW191-AY191),5)</f>
        <v>50725.96</v>
      </c>
      <c r="BB191" s="1"/>
      <c r="BC191" s="19">
        <f>ROUND(IF(AY191=0, IF(AW191=0, 0, 1), AW191/AY191),5)</f>
        <v>11.192589999999999</v>
      </c>
      <c r="BD191" s="1"/>
      <c r="BE191" s="18">
        <f>ROUND(BE185+BE190,5)</f>
        <v>30757.61</v>
      </c>
      <c r="BF191" s="1"/>
      <c r="BG191" s="18">
        <f>ROUND(BG185+BG190,5)</f>
        <v>4976.75</v>
      </c>
      <c r="BH191" s="1"/>
      <c r="BI191" s="18">
        <f>ROUND((BE191-BG191),5)</f>
        <v>25780.86</v>
      </c>
      <c r="BJ191" s="1"/>
      <c r="BK191" s="19">
        <f>ROUND(IF(BG191=0, IF(BE191=0, 0, 1), BE191/BG191),5)</f>
        <v>6.1802599999999996</v>
      </c>
      <c r="BL191" s="1"/>
      <c r="BM191" s="18">
        <f>ROUND(BM185+BM190,5)</f>
        <v>-31327.62</v>
      </c>
      <c r="BN191" s="1"/>
      <c r="BO191" s="18">
        <f>ROUND(BO185+BO190,5)</f>
        <v>4975.75</v>
      </c>
      <c r="BP191" s="1"/>
      <c r="BQ191" s="18">
        <f>ROUND((BM191-BO191),5)</f>
        <v>-36303.370000000003</v>
      </c>
      <c r="BR191" s="1"/>
      <c r="BS191" s="19">
        <f>ROUND(IF(BO191=0, IF(BM191=0, 0, 1), BM191/BO191),5)</f>
        <v>-6.2960599999999998</v>
      </c>
      <c r="BT191" s="1"/>
      <c r="BU191" s="18">
        <f>ROUND(BU185+BU190,5)</f>
        <v>-45898.49</v>
      </c>
      <c r="BV191" s="1"/>
      <c r="BW191" s="18">
        <f>ROUND(BW185+BW190,5)</f>
        <v>4970.75</v>
      </c>
      <c r="BX191" s="1"/>
      <c r="BY191" s="18">
        <f>ROUND((BU191-BW191),5)</f>
        <v>-50869.24</v>
      </c>
      <c r="BZ191" s="1"/>
      <c r="CA191" s="19">
        <f>ROUND(IF(BW191=0, IF(BU191=0, 0, 1), BU191/BW191),5)</f>
        <v>-9.2337199999999999</v>
      </c>
      <c r="CB191" s="1"/>
      <c r="CC191" s="18">
        <f>ROUND(I191+Q191+Y191+AG191+AO191+AW191+BE191+BM191+BU191,5)</f>
        <v>19659</v>
      </c>
      <c r="CD191" s="1"/>
      <c r="CE191" s="18">
        <f>ROUND(K191+S191+AA191+AI191+AQ191+AY191+BG191+BO191+BW191,5)</f>
        <v>44788.75</v>
      </c>
      <c r="CF191" s="1"/>
      <c r="CG191" s="18">
        <f>ROUND((CC191-CE191),5)</f>
        <v>-25129.75</v>
      </c>
      <c r="CH191" s="1"/>
      <c r="CI191" s="19">
        <f>ROUND(IF(CE191=0, IF(CC191=0, 0, 1), CC191/CE191),5)</f>
        <v>0.43892999999999999</v>
      </c>
    </row>
    <row r="192" spans="1:87" ht="19.5" thickTop="1" x14ac:dyDescent="0.3"/>
    <row r="194" spans="73:81" x14ac:dyDescent="0.3">
      <c r="BU194" s="21" t="s">
        <v>103</v>
      </c>
      <c r="BV194" s="21"/>
      <c r="BW194" s="21"/>
      <c r="BX194" s="21"/>
      <c r="BY194" s="21"/>
      <c r="BZ194" s="21"/>
      <c r="CA194" s="21"/>
      <c r="CB194" s="21"/>
      <c r="CC194" s="21"/>
    </row>
  </sheetData>
  <pageMargins left="0.7" right="0.7" top="0.75" bottom="0.75" header="0.1" footer="0.3"/>
  <pageSetup scale="50" fitToHeight="0" orientation="landscape" r:id="rId1"/>
  <headerFooter>
    <oddHeader>&amp;L&amp;"Arial,Bold"&amp;8 10:55 AM
&amp;"Arial,Bold"&amp;8 04/18/23
&amp;"Arial,Bold"&amp;8 Accrual Basis&amp;C&amp;"Arial,Bold"&amp;12 Transitions of PA
&amp;"Arial,Bold"&amp;14 Profit &amp;&amp; Loss Budget vs. Actual
&amp;"Arial,Bold"&amp;10 July 2022 through March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Balance Sheet Prev Yr 03.31.23</vt:lpstr>
      <vt:lpstr>AR Aging 03.31.23</vt:lpstr>
      <vt:lpstr>Budget vs Actual 03.31.23</vt:lpstr>
      <vt:lpstr>'AR Aging 03.31.23'!Print_Titles</vt:lpstr>
      <vt:lpstr>'Balance Sheet Prev Yr 03.31.23'!Print_Titles</vt:lpstr>
      <vt:lpstr>'Budget vs Actual 03.31.23'!Print_Titles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McGrath</dc:creator>
  <cp:lastModifiedBy>Tracy Strosser</cp:lastModifiedBy>
  <cp:lastPrinted>2023-04-18T14:47:56Z</cp:lastPrinted>
  <dcterms:created xsi:type="dcterms:W3CDTF">2023-04-18T14:45:30Z</dcterms:created>
  <dcterms:modified xsi:type="dcterms:W3CDTF">2023-04-18T19:34:50Z</dcterms:modified>
</cp:coreProperties>
</file>